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ШГЖ\Desktop\Для ПС-23\"/>
    </mc:Choice>
  </mc:AlternateContent>
  <bookViews>
    <workbookView xWindow="0" yWindow="0" windowWidth="24000" windowHeight="14235" activeTab="1"/>
  </bookViews>
  <sheets>
    <sheet name="1 СМЕНА" sheetId="18" r:id="rId1"/>
    <sheet name="2 СМЕНА" sheetId="19" r:id="rId2"/>
  </sheets>
  <calcPr calcId="152511"/>
</workbook>
</file>

<file path=xl/calcChain.xml><?xml version="1.0" encoding="utf-8"?>
<calcChain xmlns="http://schemas.openxmlformats.org/spreadsheetml/2006/main">
  <c r="BP19" i="19" l="1"/>
  <c r="BP20" i="19"/>
  <c r="BO18" i="19"/>
  <c r="BU25" i="19" l="1"/>
  <c r="BU26" i="19"/>
  <c r="BU27" i="19"/>
  <c r="BU28" i="19"/>
  <c r="BU29" i="19"/>
  <c r="BU30" i="19"/>
  <c r="BU31" i="19"/>
  <c r="BU32" i="19"/>
  <c r="BU33" i="19"/>
  <c r="BU34" i="19"/>
  <c r="BU35" i="19"/>
  <c r="BU36" i="19"/>
  <c r="BU37" i="19"/>
  <c r="BU38" i="19"/>
  <c r="BU39" i="19"/>
  <c r="BU40" i="19"/>
  <c r="BU41" i="19"/>
  <c r="BU42" i="19"/>
  <c r="BU43" i="19"/>
  <c r="BU44" i="19"/>
  <c r="BU45" i="19"/>
  <c r="BU46" i="19"/>
  <c r="BU47" i="19"/>
  <c r="BU48" i="19"/>
  <c r="BU49" i="19"/>
  <c r="BU50" i="19"/>
  <c r="BU51" i="19"/>
  <c r="BU52" i="19"/>
  <c r="BU53" i="19"/>
  <c r="BU54" i="19"/>
  <c r="BU55" i="19"/>
  <c r="BU56" i="19"/>
  <c r="BU18" i="19"/>
  <c r="BU19" i="19"/>
  <c r="BU20" i="19"/>
  <c r="BU21" i="19"/>
  <c r="BU22" i="19"/>
  <c r="BU23" i="19"/>
  <c r="BU24" i="19"/>
  <c r="BU17" i="19"/>
  <c r="BU16" i="19"/>
  <c r="BO42" i="19"/>
  <c r="BP43" i="19"/>
  <c r="BP44" i="19"/>
  <c r="CO17" i="19" l="1"/>
  <c r="CN17" i="19"/>
  <c r="CM17" i="19"/>
  <c r="CL17" i="19"/>
  <c r="CK17" i="19"/>
  <c r="CJ17" i="19"/>
  <c r="CI17" i="19"/>
  <c r="CH17" i="19"/>
  <c r="CG17" i="19"/>
  <c r="CF17" i="19"/>
  <c r="CE17" i="19"/>
  <c r="CD17" i="19"/>
  <c r="CC17" i="19"/>
  <c r="CB17" i="19"/>
  <c r="CA17" i="19"/>
  <c r="BZ17" i="19"/>
  <c r="BY17" i="19"/>
  <c r="BX17" i="19"/>
  <c r="BW17" i="19"/>
  <c r="BV17" i="19"/>
  <c r="BT17" i="19"/>
  <c r="BS17" i="19"/>
  <c r="BR17" i="19"/>
  <c r="BQ17" i="19"/>
  <c r="BP17" i="19"/>
  <c r="BO17" i="19"/>
  <c r="BJ61" i="19"/>
  <c r="BG61" i="19"/>
  <c r="BD61" i="19"/>
  <c r="BA61" i="19"/>
  <c r="AX61" i="19"/>
  <c r="AR61" i="19"/>
  <c r="AO61" i="19"/>
  <c r="AL61" i="19"/>
  <c r="AI61" i="19"/>
  <c r="AC61" i="19"/>
  <c r="Z61" i="19"/>
  <c r="W61" i="19"/>
  <c r="T61" i="19"/>
  <c r="N61" i="19"/>
  <c r="K61" i="19"/>
  <c r="H61" i="19"/>
  <c r="E61" i="19"/>
  <c r="CO56" i="19"/>
  <c r="CN56" i="19"/>
  <c r="CM56" i="19"/>
  <c r="CL56" i="19"/>
  <c r="CK56" i="19"/>
  <c r="CJ56" i="19"/>
  <c r="CI56" i="19"/>
  <c r="CH56" i="19"/>
  <c r="CG56" i="19"/>
  <c r="CF56" i="19"/>
  <c r="CE56" i="19"/>
  <c r="CD56" i="19"/>
  <c r="CC56" i="19"/>
  <c r="CB56" i="19"/>
  <c r="CA56" i="19"/>
  <c r="BZ56" i="19"/>
  <c r="BY56" i="19"/>
  <c r="BX56" i="19"/>
  <c r="BW56" i="19"/>
  <c r="BV56" i="19"/>
  <c r="BT56" i="19"/>
  <c r="BS56" i="19"/>
  <c r="BR56" i="19"/>
  <c r="BQ56" i="19"/>
  <c r="BP56" i="19"/>
  <c r="BO56" i="19"/>
  <c r="CO55" i="19"/>
  <c r="CN55" i="19"/>
  <c r="CM55" i="19"/>
  <c r="CL55" i="19"/>
  <c r="CK55" i="19"/>
  <c r="CJ55" i="19"/>
  <c r="CI55" i="19"/>
  <c r="CH55" i="19"/>
  <c r="CG55" i="19"/>
  <c r="CF55" i="19"/>
  <c r="CE55" i="19"/>
  <c r="CD55" i="19"/>
  <c r="CC55" i="19"/>
  <c r="CB55" i="19"/>
  <c r="CA55" i="19"/>
  <c r="BZ55" i="19"/>
  <c r="BY55" i="19"/>
  <c r="BX55" i="19"/>
  <c r="BW55" i="19"/>
  <c r="BV55" i="19"/>
  <c r="BT55" i="19"/>
  <c r="BS55" i="19"/>
  <c r="BR55" i="19"/>
  <c r="BQ55" i="19"/>
  <c r="BP55" i="19"/>
  <c r="BO55" i="19"/>
  <c r="CO54" i="19"/>
  <c r="CN54" i="19"/>
  <c r="CM54" i="19"/>
  <c r="CL54" i="19"/>
  <c r="CK54" i="19"/>
  <c r="CJ54" i="19"/>
  <c r="CI54" i="19"/>
  <c r="CH54" i="19"/>
  <c r="CG54" i="19"/>
  <c r="CF54" i="19"/>
  <c r="CE54" i="19"/>
  <c r="CD54" i="19"/>
  <c r="CC54" i="19"/>
  <c r="CB54" i="19"/>
  <c r="CA54" i="19"/>
  <c r="BZ54" i="19"/>
  <c r="BY54" i="19"/>
  <c r="BX54" i="19"/>
  <c r="BW54" i="19"/>
  <c r="BV54" i="19"/>
  <c r="BT54" i="19"/>
  <c r="BS54" i="19"/>
  <c r="BR54" i="19"/>
  <c r="BQ54" i="19"/>
  <c r="BP54" i="19"/>
  <c r="BO54" i="19"/>
  <c r="CO53" i="19"/>
  <c r="CN53" i="19"/>
  <c r="CM53" i="19"/>
  <c r="CL53" i="19"/>
  <c r="CK53" i="19"/>
  <c r="CJ53" i="19"/>
  <c r="CI53" i="19"/>
  <c r="CH53" i="19"/>
  <c r="CG53" i="19"/>
  <c r="CF53" i="19"/>
  <c r="CE53" i="19"/>
  <c r="CD53" i="19"/>
  <c r="CC53" i="19"/>
  <c r="CB53" i="19"/>
  <c r="CA53" i="19"/>
  <c r="BZ53" i="19"/>
  <c r="BY53" i="19"/>
  <c r="BX53" i="19"/>
  <c r="BW53" i="19"/>
  <c r="BV53" i="19"/>
  <c r="BT53" i="19"/>
  <c r="BS53" i="19"/>
  <c r="BR53" i="19"/>
  <c r="BQ53" i="19"/>
  <c r="BP53" i="19"/>
  <c r="BO53" i="19"/>
  <c r="CO52" i="19"/>
  <c r="CN52" i="19"/>
  <c r="CM52" i="19"/>
  <c r="CL52" i="19"/>
  <c r="CK52" i="19"/>
  <c r="CJ52" i="19"/>
  <c r="CI52" i="19"/>
  <c r="CH52" i="19"/>
  <c r="CG52" i="19"/>
  <c r="CF52" i="19"/>
  <c r="CE52" i="19"/>
  <c r="CD52" i="19"/>
  <c r="CC52" i="19"/>
  <c r="CB52" i="19"/>
  <c r="CA52" i="19"/>
  <c r="BZ52" i="19"/>
  <c r="BY52" i="19"/>
  <c r="BX52" i="19"/>
  <c r="BW52" i="19"/>
  <c r="BV52" i="19"/>
  <c r="BT52" i="19"/>
  <c r="BS52" i="19"/>
  <c r="BR52" i="19"/>
  <c r="BQ52" i="19"/>
  <c r="BP52" i="19"/>
  <c r="BO52" i="19"/>
  <c r="CO51" i="19"/>
  <c r="CN51" i="19"/>
  <c r="CM51" i="19"/>
  <c r="CL51" i="19"/>
  <c r="CK51" i="19"/>
  <c r="CJ51" i="19"/>
  <c r="CI51" i="19"/>
  <c r="CH51" i="19"/>
  <c r="CG51" i="19"/>
  <c r="CF51" i="19"/>
  <c r="CE51" i="19"/>
  <c r="CD51" i="19"/>
  <c r="CC51" i="19"/>
  <c r="CB51" i="19"/>
  <c r="CA51" i="19"/>
  <c r="BZ51" i="19"/>
  <c r="BY51" i="19"/>
  <c r="BX51" i="19"/>
  <c r="BW51" i="19"/>
  <c r="BV51" i="19"/>
  <c r="BT51" i="19"/>
  <c r="BS51" i="19"/>
  <c r="BR51" i="19"/>
  <c r="BQ51" i="19"/>
  <c r="BP51" i="19"/>
  <c r="BO51" i="19"/>
  <c r="CO50" i="19"/>
  <c r="CN50" i="19"/>
  <c r="CM50" i="19"/>
  <c r="CL50" i="19"/>
  <c r="CK50" i="19"/>
  <c r="CJ50" i="19"/>
  <c r="CI50" i="19"/>
  <c r="CH50" i="19"/>
  <c r="CG50" i="19"/>
  <c r="CF50" i="19"/>
  <c r="CE50" i="19"/>
  <c r="CD50" i="19"/>
  <c r="CC50" i="19"/>
  <c r="CB50" i="19"/>
  <c r="CA50" i="19"/>
  <c r="BZ50" i="19"/>
  <c r="BY50" i="19"/>
  <c r="BX50" i="19"/>
  <c r="BW50" i="19"/>
  <c r="BV50" i="19"/>
  <c r="BT50" i="19"/>
  <c r="BS50" i="19"/>
  <c r="BR50" i="19"/>
  <c r="BQ50" i="19"/>
  <c r="BP50" i="19"/>
  <c r="BO50" i="19"/>
  <c r="CO49" i="19"/>
  <c r="CN49" i="19"/>
  <c r="CM49" i="19"/>
  <c r="CL49" i="19"/>
  <c r="CK49" i="19"/>
  <c r="CJ49" i="19"/>
  <c r="CI49" i="19"/>
  <c r="CH49" i="19"/>
  <c r="CG49" i="19"/>
  <c r="CF49" i="19"/>
  <c r="CE49" i="19"/>
  <c r="CD49" i="19"/>
  <c r="CC49" i="19"/>
  <c r="CB49" i="19"/>
  <c r="CA49" i="19"/>
  <c r="BZ49" i="19"/>
  <c r="BY49" i="19"/>
  <c r="BX49" i="19"/>
  <c r="BW49" i="19"/>
  <c r="BV49" i="19"/>
  <c r="BT49" i="19"/>
  <c r="BS49" i="19"/>
  <c r="BR49" i="19"/>
  <c r="BQ49" i="19"/>
  <c r="BP49" i="19"/>
  <c r="BO49" i="19"/>
  <c r="CO48" i="19"/>
  <c r="CN48" i="19"/>
  <c r="CM48" i="19"/>
  <c r="CL48" i="19"/>
  <c r="CK48" i="19"/>
  <c r="CJ48" i="19"/>
  <c r="CI48" i="19"/>
  <c r="CH48" i="19"/>
  <c r="CG48" i="19"/>
  <c r="CF48" i="19"/>
  <c r="CE48" i="19"/>
  <c r="CD48" i="19"/>
  <c r="CC48" i="19"/>
  <c r="CB48" i="19"/>
  <c r="CA48" i="19"/>
  <c r="BZ48" i="19"/>
  <c r="BY48" i="19"/>
  <c r="BX48" i="19"/>
  <c r="BW48" i="19"/>
  <c r="BV48" i="19"/>
  <c r="BT48" i="19"/>
  <c r="BS48" i="19"/>
  <c r="BR48" i="19"/>
  <c r="BQ48" i="19"/>
  <c r="BP48" i="19"/>
  <c r="BO48" i="19"/>
  <c r="CO47" i="19"/>
  <c r="CN47" i="19"/>
  <c r="CM47" i="19"/>
  <c r="CL47" i="19"/>
  <c r="CK47" i="19"/>
  <c r="CJ47" i="19"/>
  <c r="CI47" i="19"/>
  <c r="CH47" i="19"/>
  <c r="CG47" i="19"/>
  <c r="CF47" i="19"/>
  <c r="CE47" i="19"/>
  <c r="CD47" i="19"/>
  <c r="CC47" i="19"/>
  <c r="CB47" i="19"/>
  <c r="CA47" i="19"/>
  <c r="BZ47" i="19"/>
  <c r="BY47" i="19"/>
  <c r="BX47" i="19"/>
  <c r="BW47" i="19"/>
  <c r="BV47" i="19"/>
  <c r="BT47" i="19"/>
  <c r="BS47" i="19"/>
  <c r="BR47" i="19"/>
  <c r="BQ47" i="19"/>
  <c r="BP47" i="19"/>
  <c r="BO47" i="19"/>
  <c r="CO46" i="19"/>
  <c r="CN46" i="19"/>
  <c r="CM46" i="19"/>
  <c r="CL46" i="19"/>
  <c r="CK46" i="19"/>
  <c r="CJ46" i="19"/>
  <c r="CI46" i="19"/>
  <c r="CH46" i="19"/>
  <c r="CG46" i="19"/>
  <c r="CF46" i="19"/>
  <c r="CE46" i="19"/>
  <c r="CD46" i="19"/>
  <c r="CC46" i="19"/>
  <c r="CB46" i="19"/>
  <c r="CA46" i="19"/>
  <c r="BZ46" i="19"/>
  <c r="BY46" i="19"/>
  <c r="BX46" i="19"/>
  <c r="BW46" i="19"/>
  <c r="BV46" i="19"/>
  <c r="BT46" i="19"/>
  <c r="BS46" i="19"/>
  <c r="BR46" i="19"/>
  <c r="BQ46" i="19"/>
  <c r="BP46" i="19"/>
  <c r="BO46" i="19"/>
  <c r="CO45" i="19"/>
  <c r="CN45" i="19"/>
  <c r="CM45" i="19"/>
  <c r="CL45" i="19"/>
  <c r="CK45" i="19"/>
  <c r="CJ45" i="19"/>
  <c r="CI45" i="19"/>
  <c r="CH45" i="19"/>
  <c r="CG45" i="19"/>
  <c r="CF45" i="19"/>
  <c r="CE45" i="19"/>
  <c r="CD45" i="19"/>
  <c r="CC45" i="19"/>
  <c r="CB45" i="19"/>
  <c r="CA45" i="19"/>
  <c r="BZ45" i="19"/>
  <c r="BY45" i="19"/>
  <c r="BX45" i="19"/>
  <c r="BW45" i="19"/>
  <c r="BV45" i="19"/>
  <c r="BT45" i="19"/>
  <c r="BS45" i="19"/>
  <c r="BR45" i="19"/>
  <c r="BQ45" i="19"/>
  <c r="BP45" i="19"/>
  <c r="BO45" i="19"/>
  <c r="CO44" i="19"/>
  <c r="CN44" i="19"/>
  <c r="CM44" i="19"/>
  <c r="CL44" i="19"/>
  <c r="CK44" i="19"/>
  <c r="CJ44" i="19"/>
  <c r="CI44" i="19"/>
  <c r="CH44" i="19"/>
  <c r="CG44" i="19"/>
  <c r="CF44" i="19"/>
  <c r="CE44" i="19"/>
  <c r="CD44" i="19"/>
  <c r="CC44" i="19"/>
  <c r="CB44" i="19"/>
  <c r="CA44" i="19"/>
  <c r="BZ44" i="19"/>
  <c r="BY44" i="19"/>
  <c r="BX44" i="19"/>
  <c r="BW44" i="19"/>
  <c r="BV44" i="19"/>
  <c r="BT44" i="19"/>
  <c r="BS44" i="19"/>
  <c r="BR44" i="19"/>
  <c r="BQ44" i="19"/>
  <c r="BO44" i="19"/>
  <c r="CO43" i="19"/>
  <c r="CN43" i="19"/>
  <c r="CM43" i="19"/>
  <c r="CL43" i="19"/>
  <c r="CK43" i="19"/>
  <c r="CJ43" i="19"/>
  <c r="CI43" i="19"/>
  <c r="CH43" i="19"/>
  <c r="CG43" i="19"/>
  <c r="CF43" i="19"/>
  <c r="CE43" i="19"/>
  <c r="CD43" i="19"/>
  <c r="CC43" i="19"/>
  <c r="CB43" i="19"/>
  <c r="CA43" i="19"/>
  <c r="BZ43" i="19"/>
  <c r="BY43" i="19"/>
  <c r="BX43" i="19"/>
  <c r="BW43" i="19"/>
  <c r="BV43" i="19"/>
  <c r="BT43" i="19"/>
  <c r="BS43" i="19"/>
  <c r="BR43" i="19"/>
  <c r="BQ43" i="19"/>
  <c r="BO43" i="19"/>
  <c r="CO42" i="19"/>
  <c r="CN42" i="19"/>
  <c r="CM42" i="19"/>
  <c r="CL42" i="19"/>
  <c r="CK42" i="19"/>
  <c r="CJ42" i="19"/>
  <c r="CI42" i="19"/>
  <c r="CH42" i="19"/>
  <c r="CG42" i="19"/>
  <c r="CF42" i="19"/>
  <c r="CE42" i="19"/>
  <c r="CD42" i="19"/>
  <c r="CC42" i="19"/>
  <c r="CB42" i="19"/>
  <c r="CA42" i="19"/>
  <c r="BZ42" i="19"/>
  <c r="BY42" i="19"/>
  <c r="BX42" i="19"/>
  <c r="BW42" i="19"/>
  <c r="BV42" i="19"/>
  <c r="BT42" i="19"/>
  <c r="BS42" i="19"/>
  <c r="BR42" i="19"/>
  <c r="BQ42" i="19"/>
  <c r="BP42" i="19"/>
  <c r="CO41" i="19"/>
  <c r="CN41" i="19"/>
  <c r="CM41" i="19"/>
  <c r="CL41" i="19"/>
  <c r="CK41" i="19"/>
  <c r="CJ41" i="19"/>
  <c r="CI41" i="19"/>
  <c r="CH41" i="19"/>
  <c r="CG41" i="19"/>
  <c r="CF41" i="19"/>
  <c r="CE41" i="19"/>
  <c r="CD41" i="19"/>
  <c r="CC41" i="19"/>
  <c r="CB41" i="19"/>
  <c r="CA41" i="19"/>
  <c r="BZ41" i="19"/>
  <c r="BY41" i="19"/>
  <c r="BX41" i="19"/>
  <c r="BW41" i="19"/>
  <c r="BV41" i="19"/>
  <c r="BT41" i="19"/>
  <c r="BS41" i="19"/>
  <c r="BR41" i="19"/>
  <c r="BQ41" i="19"/>
  <c r="BP41" i="19"/>
  <c r="BO41" i="19"/>
  <c r="CO40" i="19"/>
  <c r="CN40" i="19"/>
  <c r="CM40" i="19"/>
  <c r="CL40" i="19"/>
  <c r="CK40" i="19"/>
  <c r="CJ40" i="19"/>
  <c r="CI40" i="19"/>
  <c r="CH40" i="19"/>
  <c r="CG40" i="19"/>
  <c r="CF40" i="19"/>
  <c r="CE40" i="19"/>
  <c r="CD40" i="19"/>
  <c r="CC40" i="19"/>
  <c r="CB40" i="19"/>
  <c r="CA40" i="19"/>
  <c r="BZ40" i="19"/>
  <c r="BY40" i="19"/>
  <c r="BX40" i="19"/>
  <c r="BW40" i="19"/>
  <c r="BV40" i="19"/>
  <c r="BT40" i="19"/>
  <c r="BS40" i="19"/>
  <c r="BR40" i="19"/>
  <c r="BQ40" i="19"/>
  <c r="BP40" i="19"/>
  <c r="BO40" i="19"/>
  <c r="CO39" i="19"/>
  <c r="CN39" i="19"/>
  <c r="CM39" i="19"/>
  <c r="CL39" i="19"/>
  <c r="CK39" i="19"/>
  <c r="CJ39" i="19"/>
  <c r="CI39" i="19"/>
  <c r="CH39" i="19"/>
  <c r="CG39" i="19"/>
  <c r="CF39" i="19"/>
  <c r="CE39" i="19"/>
  <c r="CD39" i="19"/>
  <c r="CC39" i="19"/>
  <c r="CB39" i="19"/>
  <c r="CA39" i="19"/>
  <c r="BZ39" i="19"/>
  <c r="BY39" i="19"/>
  <c r="BX39" i="19"/>
  <c r="BW39" i="19"/>
  <c r="BV39" i="19"/>
  <c r="BT39" i="19"/>
  <c r="BS39" i="19"/>
  <c r="BR39" i="19"/>
  <c r="BQ39" i="19"/>
  <c r="BP39" i="19"/>
  <c r="BO39" i="19"/>
  <c r="CO38" i="19"/>
  <c r="CN38" i="19"/>
  <c r="CM38" i="19"/>
  <c r="CL38" i="19"/>
  <c r="CK38" i="19"/>
  <c r="CJ38" i="19"/>
  <c r="CI38" i="19"/>
  <c r="CH38" i="19"/>
  <c r="CG38" i="19"/>
  <c r="CF38" i="19"/>
  <c r="CE38" i="19"/>
  <c r="CD38" i="19"/>
  <c r="CC38" i="19"/>
  <c r="CB38" i="19"/>
  <c r="CA38" i="19"/>
  <c r="BZ38" i="19"/>
  <c r="BY38" i="19"/>
  <c r="BX38" i="19"/>
  <c r="BW38" i="19"/>
  <c r="BV38" i="19"/>
  <c r="BT38" i="19"/>
  <c r="BS38" i="19"/>
  <c r="BR38" i="19"/>
  <c r="BQ38" i="19"/>
  <c r="BP38" i="19"/>
  <c r="BO38" i="19"/>
  <c r="CO37" i="19"/>
  <c r="CN37" i="19"/>
  <c r="CM37" i="19"/>
  <c r="CL37" i="19"/>
  <c r="CK37" i="19"/>
  <c r="CJ37" i="19"/>
  <c r="CI37" i="19"/>
  <c r="CH37" i="19"/>
  <c r="CG37" i="19"/>
  <c r="CF37" i="19"/>
  <c r="CE37" i="19"/>
  <c r="CD37" i="19"/>
  <c r="CC37" i="19"/>
  <c r="CB37" i="19"/>
  <c r="CA37" i="19"/>
  <c r="BZ37" i="19"/>
  <c r="BY37" i="19"/>
  <c r="BX37" i="19"/>
  <c r="BW37" i="19"/>
  <c r="BV37" i="19"/>
  <c r="BT37" i="19"/>
  <c r="BS37" i="19"/>
  <c r="BR37" i="19"/>
  <c r="BQ37" i="19"/>
  <c r="BP37" i="19"/>
  <c r="BO37" i="19"/>
  <c r="CO36" i="19"/>
  <c r="CN36" i="19"/>
  <c r="CM36" i="19"/>
  <c r="CL36" i="19"/>
  <c r="CK36" i="19"/>
  <c r="CJ36" i="19"/>
  <c r="CI36" i="19"/>
  <c r="CH36" i="19"/>
  <c r="CG36" i="19"/>
  <c r="CF36" i="19"/>
  <c r="CE36" i="19"/>
  <c r="CD36" i="19"/>
  <c r="CC36" i="19"/>
  <c r="CB36" i="19"/>
  <c r="CA36" i="19"/>
  <c r="BZ36" i="19"/>
  <c r="BY36" i="19"/>
  <c r="BX36" i="19"/>
  <c r="BW36" i="19"/>
  <c r="BV36" i="19"/>
  <c r="BT36" i="19"/>
  <c r="BS36" i="19"/>
  <c r="BR36" i="19"/>
  <c r="BQ36" i="19"/>
  <c r="BP36" i="19"/>
  <c r="BO36" i="19"/>
  <c r="CO35" i="19"/>
  <c r="CN35" i="19"/>
  <c r="CM35" i="19"/>
  <c r="CL35" i="19"/>
  <c r="CK35" i="19"/>
  <c r="CJ35" i="19"/>
  <c r="CI35" i="19"/>
  <c r="CH35" i="19"/>
  <c r="CG35" i="19"/>
  <c r="CF35" i="19"/>
  <c r="CE35" i="19"/>
  <c r="CD35" i="19"/>
  <c r="CC35" i="19"/>
  <c r="CB35" i="19"/>
  <c r="CA35" i="19"/>
  <c r="BZ35" i="19"/>
  <c r="BY35" i="19"/>
  <c r="BX35" i="19"/>
  <c r="BW35" i="19"/>
  <c r="BV35" i="19"/>
  <c r="BT35" i="19"/>
  <c r="BS35" i="19"/>
  <c r="BR35" i="19"/>
  <c r="BQ35" i="19"/>
  <c r="BP35" i="19"/>
  <c r="BO35" i="19"/>
  <c r="CO34" i="19"/>
  <c r="CN34" i="19"/>
  <c r="CM34" i="19"/>
  <c r="CL34" i="19"/>
  <c r="CK34" i="19"/>
  <c r="CJ34" i="19"/>
  <c r="CI34" i="19"/>
  <c r="CH34" i="19"/>
  <c r="CG34" i="19"/>
  <c r="CF34" i="19"/>
  <c r="CE34" i="19"/>
  <c r="CD34" i="19"/>
  <c r="CC34" i="19"/>
  <c r="CB34" i="19"/>
  <c r="CA34" i="19"/>
  <c r="BZ34" i="19"/>
  <c r="BY34" i="19"/>
  <c r="BX34" i="19"/>
  <c r="BW34" i="19"/>
  <c r="BV34" i="19"/>
  <c r="BT34" i="19"/>
  <c r="BS34" i="19"/>
  <c r="BR34" i="19"/>
  <c r="BQ34" i="19"/>
  <c r="BP34" i="19"/>
  <c r="BO34" i="19"/>
  <c r="CO33" i="19"/>
  <c r="CN33" i="19"/>
  <c r="CM33" i="19"/>
  <c r="CL33" i="19"/>
  <c r="CK33" i="19"/>
  <c r="CJ33" i="19"/>
  <c r="CI33" i="19"/>
  <c r="CH33" i="19"/>
  <c r="CG33" i="19"/>
  <c r="CF33" i="19"/>
  <c r="CE33" i="19"/>
  <c r="CD33" i="19"/>
  <c r="CC33" i="19"/>
  <c r="CB33" i="19"/>
  <c r="CA33" i="19"/>
  <c r="BZ33" i="19"/>
  <c r="BY33" i="19"/>
  <c r="BX33" i="19"/>
  <c r="BW33" i="19"/>
  <c r="BV33" i="19"/>
  <c r="BT33" i="19"/>
  <c r="BS33" i="19"/>
  <c r="BR33" i="19"/>
  <c r="BQ33" i="19"/>
  <c r="BP33" i="19"/>
  <c r="BO33" i="19"/>
  <c r="CO32" i="19"/>
  <c r="CN32" i="19"/>
  <c r="CM32" i="19"/>
  <c r="CL32" i="19"/>
  <c r="CK32" i="19"/>
  <c r="CJ32" i="19"/>
  <c r="CI32" i="19"/>
  <c r="CH32" i="19"/>
  <c r="CG32" i="19"/>
  <c r="CF32" i="19"/>
  <c r="CE32" i="19"/>
  <c r="CD32" i="19"/>
  <c r="CC32" i="19"/>
  <c r="CB32" i="19"/>
  <c r="CA32" i="19"/>
  <c r="BZ32" i="19"/>
  <c r="BY32" i="19"/>
  <c r="BX32" i="19"/>
  <c r="BW32" i="19"/>
  <c r="BV32" i="19"/>
  <c r="BT32" i="19"/>
  <c r="BS32" i="19"/>
  <c r="BR32" i="19"/>
  <c r="BQ32" i="19"/>
  <c r="BP32" i="19"/>
  <c r="BO32" i="19"/>
  <c r="CO31" i="19"/>
  <c r="CN31" i="19"/>
  <c r="CM31" i="19"/>
  <c r="CL31" i="19"/>
  <c r="CK31" i="19"/>
  <c r="CJ31" i="19"/>
  <c r="CI31" i="19"/>
  <c r="CH31" i="19"/>
  <c r="CG31" i="19"/>
  <c r="CF31" i="19"/>
  <c r="CE31" i="19"/>
  <c r="CD31" i="19"/>
  <c r="CC31" i="19"/>
  <c r="CB31" i="19"/>
  <c r="CA31" i="19"/>
  <c r="BZ31" i="19"/>
  <c r="BY31" i="19"/>
  <c r="BX31" i="19"/>
  <c r="BW31" i="19"/>
  <c r="BV31" i="19"/>
  <c r="BT31" i="19"/>
  <c r="BS31" i="19"/>
  <c r="BR31" i="19"/>
  <c r="BQ31" i="19"/>
  <c r="BP31" i="19"/>
  <c r="BO31" i="19"/>
  <c r="CO30" i="19"/>
  <c r="CN30" i="19"/>
  <c r="CM30" i="19"/>
  <c r="CL30" i="19"/>
  <c r="CK30" i="19"/>
  <c r="CJ30" i="19"/>
  <c r="CI30" i="19"/>
  <c r="CH30" i="19"/>
  <c r="CG30" i="19"/>
  <c r="CF30" i="19"/>
  <c r="CE30" i="19"/>
  <c r="CD30" i="19"/>
  <c r="CC30" i="19"/>
  <c r="CB30" i="19"/>
  <c r="CA30" i="19"/>
  <c r="BZ30" i="19"/>
  <c r="BY30" i="19"/>
  <c r="BX30" i="19"/>
  <c r="BW30" i="19"/>
  <c r="BV30" i="19"/>
  <c r="BT30" i="19"/>
  <c r="BS30" i="19"/>
  <c r="BR30" i="19"/>
  <c r="BQ30" i="19"/>
  <c r="BP30" i="19"/>
  <c r="BO30" i="19"/>
  <c r="CO29" i="19"/>
  <c r="CN29" i="19"/>
  <c r="CM29" i="19"/>
  <c r="CL29" i="19"/>
  <c r="CK29" i="19"/>
  <c r="CJ29" i="19"/>
  <c r="CI29" i="19"/>
  <c r="CH29" i="19"/>
  <c r="CG29" i="19"/>
  <c r="CF29" i="19"/>
  <c r="CE29" i="19"/>
  <c r="CD29" i="19"/>
  <c r="CC29" i="19"/>
  <c r="CB29" i="19"/>
  <c r="CA29" i="19"/>
  <c r="BZ29" i="19"/>
  <c r="BY29" i="19"/>
  <c r="BX29" i="19"/>
  <c r="BW29" i="19"/>
  <c r="BV29" i="19"/>
  <c r="BT29" i="19"/>
  <c r="BS29" i="19"/>
  <c r="BR29" i="19"/>
  <c r="BQ29" i="19"/>
  <c r="BP29" i="19"/>
  <c r="BO29" i="19"/>
  <c r="CO28" i="19"/>
  <c r="CN28" i="19"/>
  <c r="CM28" i="19"/>
  <c r="CL28" i="19"/>
  <c r="CK28" i="19"/>
  <c r="CJ28" i="19"/>
  <c r="CI28" i="19"/>
  <c r="CH28" i="19"/>
  <c r="CG28" i="19"/>
  <c r="CF28" i="19"/>
  <c r="CE28" i="19"/>
  <c r="CD28" i="19"/>
  <c r="CC28" i="19"/>
  <c r="CB28" i="19"/>
  <c r="CA28" i="19"/>
  <c r="BZ28" i="19"/>
  <c r="BY28" i="19"/>
  <c r="BX28" i="19"/>
  <c r="BW28" i="19"/>
  <c r="BV28" i="19"/>
  <c r="BT28" i="19"/>
  <c r="BS28" i="19"/>
  <c r="BR28" i="19"/>
  <c r="BQ28" i="19"/>
  <c r="BP28" i="19"/>
  <c r="BO28" i="19"/>
  <c r="CO27" i="19"/>
  <c r="CN27" i="19"/>
  <c r="CM27" i="19"/>
  <c r="CL27" i="19"/>
  <c r="CK27" i="19"/>
  <c r="CJ27" i="19"/>
  <c r="CI27" i="19"/>
  <c r="CH27" i="19"/>
  <c r="CG27" i="19"/>
  <c r="CF27" i="19"/>
  <c r="CE27" i="19"/>
  <c r="CD27" i="19"/>
  <c r="CC27" i="19"/>
  <c r="CB27" i="19"/>
  <c r="CA27" i="19"/>
  <c r="BZ27" i="19"/>
  <c r="BY27" i="19"/>
  <c r="BX27" i="19"/>
  <c r="BW27" i="19"/>
  <c r="BV27" i="19"/>
  <c r="BT27" i="19"/>
  <c r="BS27" i="19"/>
  <c r="BR27" i="19"/>
  <c r="BQ27" i="19"/>
  <c r="BP27" i="19"/>
  <c r="BO27" i="19"/>
  <c r="CO26" i="19"/>
  <c r="CN26" i="19"/>
  <c r="CM26" i="19"/>
  <c r="CL26" i="19"/>
  <c r="CK26" i="19"/>
  <c r="CJ26" i="19"/>
  <c r="CI26" i="19"/>
  <c r="CH26" i="19"/>
  <c r="CG26" i="19"/>
  <c r="CF26" i="19"/>
  <c r="CE26" i="19"/>
  <c r="CD26" i="19"/>
  <c r="CC26" i="19"/>
  <c r="CB26" i="19"/>
  <c r="CA26" i="19"/>
  <c r="BZ26" i="19"/>
  <c r="BY26" i="19"/>
  <c r="BX26" i="19"/>
  <c r="BW26" i="19"/>
  <c r="BV26" i="19"/>
  <c r="BT26" i="19"/>
  <c r="BS26" i="19"/>
  <c r="BR26" i="19"/>
  <c r="BQ26" i="19"/>
  <c r="BP26" i="19"/>
  <c r="BO26" i="19"/>
  <c r="CO25" i="19"/>
  <c r="CN25" i="19"/>
  <c r="CM25" i="19"/>
  <c r="CL25" i="19"/>
  <c r="CK25" i="19"/>
  <c r="CJ25" i="19"/>
  <c r="CI25" i="19"/>
  <c r="CH25" i="19"/>
  <c r="CG25" i="19"/>
  <c r="CF25" i="19"/>
  <c r="CE25" i="19"/>
  <c r="CD25" i="19"/>
  <c r="CC25" i="19"/>
  <c r="CB25" i="19"/>
  <c r="CA25" i="19"/>
  <c r="BZ25" i="19"/>
  <c r="BY25" i="19"/>
  <c r="BX25" i="19"/>
  <c r="BW25" i="19"/>
  <c r="BV25" i="19"/>
  <c r="BT25" i="19"/>
  <c r="BS25" i="19"/>
  <c r="BR25" i="19"/>
  <c r="BQ25" i="19"/>
  <c r="BP25" i="19"/>
  <c r="BO25" i="19"/>
  <c r="CO24" i="19"/>
  <c r="CN24" i="19"/>
  <c r="CM24" i="19"/>
  <c r="CL24" i="19"/>
  <c r="CK24" i="19"/>
  <c r="CJ24" i="19"/>
  <c r="CI24" i="19"/>
  <c r="CH24" i="19"/>
  <c r="CG24" i="19"/>
  <c r="CF24" i="19"/>
  <c r="CE24" i="19"/>
  <c r="CD24" i="19"/>
  <c r="CC24" i="19"/>
  <c r="CB24" i="19"/>
  <c r="CA24" i="19"/>
  <c r="BZ24" i="19"/>
  <c r="BY24" i="19"/>
  <c r="BX24" i="19"/>
  <c r="BW24" i="19"/>
  <c r="BV24" i="19"/>
  <c r="BT24" i="19"/>
  <c r="BS24" i="19"/>
  <c r="BR24" i="19"/>
  <c r="BQ24" i="19"/>
  <c r="BP24" i="19"/>
  <c r="BO24" i="19"/>
  <c r="CO23" i="19"/>
  <c r="CN23" i="19"/>
  <c r="CM23" i="19"/>
  <c r="CL23" i="19"/>
  <c r="CK23" i="19"/>
  <c r="CJ23" i="19"/>
  <c r="CI23" i="19"/>
  <c r="CH23" i="19"/>
  <c r="CG23" i="19"/>
  <c r="CF23" i="19"/>
  <c r="CE23" i="19"/>
  <c r="CD23" i="19"/>
  <c r="CC23" i="19"/>
  <c r="CB23" i="19"/>
  <c r="CA23" i="19"/>
  <c r="BZ23" i="19"/>
  <c r="BY23" i="19"/>
  <c r="BX23" i="19"/>
  <c r="BW23" i="19"/>
  <c r="BV23" i="19"/>
  <c r="BT23" i="19"/>
  <c r="BS23" i="19"/>
  <c r="BR23" i="19"/>
  <c r="BQ23" i="19"/>
  <c r="BP23" i="19"/>
  <c r="BO23" i="19"/>
  <c r="CO22" i="19"/>
  <c r="CN22" i="19"/>
  <c r="CM22" i="19"/>
  <c r="CL22" i="19"/>
  <c r="CK22" i="19"/>
  <c r="CJ22" i="19"/>
  <c r="CI22" i="19"/>
  <c r="CH22" i="19"/>
  <c r="CG22" i="19"/>
  <c r="CF22" i="19"/>
  <c r="CE22" i="19"/>
  <c r="CD22" i="19"/>
  <c r="CC22" i="19"/>
  <c r="CB22" i="19"/>
  <c r="CA22" i="19"/>
  <c r="BZ22" i="19"/>
  <c r="BY22" i="19"/>
  <c r="BX22" i="19"/>
  <c r="BW22" i="19"/>
  <c r="BV22" i="19"/>
  <c r="BT22" i="19"/>
  <c r="BS22" i="19"/>
  <c r="BR22" i="19"/>
  <c r="BQ22" i="19"/>
  <c r="BP22" i="19"/>
  <c r="BO22" i="19"/>
  <c r="CO21" i="19"/>
  <c r="CN21" i="19"/>
  <c r="CM21" i="19"/>
  <c r="CL21" i="19"/>
  <c r="CK21" i="19"/>
  <c r="CJ21" i="19"/>
  <c r="CI21" i="19"/>
  <c r="CH21" i="19"/>
  <c r="CG21" i="19"/>
  <c r="CF21" i="19"/>
  <c r="CE21" i="19"/>
  <c r="CD21" i="19"/>
  <c r="CC21" i="19"/>
  <c r="CB21" i="19"/>
  <c r="CA21" i="19"/>
  <c r="BZ21" i="19"/>
  <c r="BY21" i="19"/>
  <c r="BX21" i="19"/>
  <c r="BW21" i="19"/>
  <c r="BV21" i="19"/>
  <c r="BT21" i="19"/>
  <c r="BS21" i="19"/>
  <c r="BR21" i="19"/>
  <c r="BQ21" i="19"/>
  <c r="BP21" i="19"/>
  <c r="BO21" i="19"/>
  <c r="CO20" i="19"/>
  <c r="CN20" i="19"/>
  <c r="CM20" i="19"/>
  <c r="CL20" i="19"/>
  <c r="CK20" i="19"/>
  <c r="CJ20" i="19"/>
  <c r="CI20" i="19"/>
  <c r="CH20" i="19"/>
  <c r="CG20" i="19"/>
  <c r="CF20" i="19"/>
  <c r="CE20" i="19"/>
  <c r="CD20" i="19"/>
  <c r="CC20" i="19"/>
  <c r="CB20" i="19"/>
  <c r="CA20" i="19"/>
  <c r="BZ20" i="19"/>
  <c r="BY20" i="19"/>
  <c r="BX20" i="19"/>
  <c r="BW20" i="19"/>
  <c r="BV20" i="19"/>
  <c r="BT20" i="19"/>
  <c r="BS20" i="19"/>
  <c r="BR20" i="19"/>
  <c r="BQ20" i="19"/>
  <c r="BO20" i="19"/>
  <c r="CO19" i="19"/>
  <c r="CN19" i="19"/>
  <c r="CM19" i="19"/>
  <c r="CL19" i="19"/>
  <c r="CK19" i="19"/>
  <c r="CJ19" i="19"/>
  <c r="CI19" i="19"/>
  <c r="CH19" i="19"/>
  <c r="CG19" i="19"/>
  <c r="CF19" i="19"/>
  <c r="CE19" i="19"/>
  <c r="CD19" i="19"/>
  <c r="CC19" i="19"/>
  <c r="CB19" i="19"/>
  <c r="CA19" i="19"/>
  <c r="BZ19" i="19"/>
  <c r="BY19" i="19"/>
  <c r="BX19" i="19"/>
  <c r="BW19" i="19"/>
  <c r="BV19" i="19"/>
  <c r="BT19" i="19"/>
  <c r="BS19" i="19"/>
  <c r="BR19" i="19"/>
  <c r="BQ19" i="19"/>
  <c r="BO19" i="19"/>
  <c r="CO18" i="19"/>
  <c r="CN18" i="19"/>
  <c r="CM18" i="19"/>
  <c r="CL18" i="19"/>
  <c r="CK18" i="19"/>
  <c r="CJ18" i="19"/>
  <c r="CI18" i="19"/>
  <c r="CH18" i="19"/>
  <c r="CG18" i="19"/>
  <c r="CF18" i="19"/>
  <c r="CE18" i="19"/>
  <c r="CD18" i="19"/>
  <c r="CC18" i="19"/>
  <c r="CB18" i="19"/>
  <c r="CA18" i="19"/>
  <c r="BZ18" i="19"/>
  <c r="BY18" i="19"/>
  <c r="BX18" i="19"/>
  <c r="BW18" i="19"/>
  <c r="BV18" i="19"/>
  <c r="BT18" i="19"/>
  <c r="BS18" i="19"/>
  <c r="BR18" i="19"/>
  <c r="BQ18" i="19"/>
  <c r="BP18" i="19"/>
  <c r="CO16" i="19"/>
  <c r="CN16" i="19"/>
  <c r="CM16" i="19"/>
  <c r="CL16" i="19"/>
  <c r="CK16" i="19"/>
  <c r="CJ16" i="19"/>
  <c r="CI16" i="19"/>
  <c r="CH16" i="19"/>
  <c r="CG16" i="19"/>
  <c r="CF16" i="19"/>
  <c r="CE16" i="19"/>
  <c r="CD16" i="19"/>
  <c r="CC16" i="19"/>
  <c r="CB16" i="19"/>
  <c r="CA16" i="19"/>
  <c r="BZ16" i="19"/>
  <c r="BY16" i="19"/>
  <c r="BX16" i="19"/>
  <c r="BW16" i="19"/>
  <c r="BV16" i="19"/>
  <c r="BT16" i="19"/>
  <c r="BS16" i="19"/>
  <c r="BR16" i="19"/>
  <c r="BQ16" i="19"/>
  <c r="BP16" i="19"/>
  <c r="BO16" i="19"/>
  <c r="CN17" i="18"/>
  <c r="CM17" i="18"/>
  <c r="CL17" i="18"/>
  <c r="CK17" i="18"/>
  <c r="CJ17" i="18"/>
  <c r="CI17" i="18"/>
  <c r="CH17" i="18"/>
  <c r="CG17" i="18"/>
  <c r="CF17" i="18"/>
  <c r="CE17" i="18"/>
  <c r="CD17" i="18"/>
  <c r="CC17" i="18"/>
  <c r="CB17" i="18"/>
  <c r="CA17" i="18"/>
  <c r="BZ17" i="18"/>
  <c r="BY17" i="18"/>
  <c r="BX17" i="18"/>
  <c r="BW17" i="18"/>
  <c r="BV17" i="18"/>
  <c r="BU17" i="18"/>
  <c r="BT17" i="18"/>
  <c r="BS17" i="18"/>
  <c r="BR17" i="18"/>
  <c r="BQ17" i="18"/>
  <c r="BP17" i="18"/>
  <c r="BO17" i="18"/>
  <c r="BJ61" i="18"/>
  <c r="BH61" i="18"/>
  <c r="BF61" i="18"/>
  <c r="BC61" i="18"/>
  <c r="BB61" i="18"/>
  <c r="AU61" i="18"/>
  <c r="AR61" i="18"/>
  <c r="AO61" i="18"/>
  <c r="AL61" i="18"/>
  <c r="AF61" i="18"/>
  <c r="AC61" i="18"/>
  <c r="Z61" i="18"/>
  <c r="W61" i="18"/>
  <c r="Q61" i="18"/>
  <c r="N61" i="18"/>
  <c r="K61" i="18"/>
  <c r="H61" i="18"/>
  <c r="E61" i="18"/>
  <c r="CN57" i="18"/>
  <c r="CM57" i="18"/>
  <c r="CL57" i="18"/>
  <c r="CK57" i="18"/>
  <c r="CJ57" i="18"/>
  <c r="CI57" i="18"/>
  <c r="CH57" i="18"/>
  <c r="CG57" i="18"/>
  <c r="CF57" i="18"/>
  <c r="CE57" i="18"/>
  <c r="CD57" i="18"/>
  <c r="CC57" i="18"/>
  <c r="CB57" i="18"/>
  <c r="CA57" i="18"/>
  <c r="BZ57" i="18"/>
  <c r="BY57" i="18"/>
  <c r="BX57" i="18"/>
  <c r="BW57" i="18"/>
  <c r="BV57" i="18"/>
  <c r="BU57" i="18"/>
  <c r="BT57" i="18"/>
  <c r="BS57" i="18"/>
  <c r="BR57" i="18"/>
  <c r="BQ57" i="18"/>
  <c r="BP57" i="18"/>
  <c r="BO57" i="18"/>
  <c r="CN56" i="18"/>
  <c r="CM56" i="18"/>
  <c r="CL56" i="18"/>
  <c r="CK56" i="18"/>
  <c r="CJ56" i="18"/>
  <c r="CI56" i="18"/>
  <c r="CH56" i="18"/>
  <c r="CG56" i="18"/>
  <c r="CF56" i="18"/>
  <c r="CE56" i="18"/>
  <c r="CD56" i="18"/>
  <c r="CC56" i="18"/>
  <c r="CB56" i="18"/>
  <c r="CA56" i="18"/>
  <c r="BZ56" i="18"/>
  <c r="BY56" i="18"/>
  <c r="BX56" i="18"/>
  <c r="BW56" i="18"/>
  <c r="BV56" i="18"/>
  <c r="BU56" i="18"/>
  <c r="BT56" i="18"/>
  <c r="BS56" i="18"/>
  <c r="BR56" i="18"/>
  <c r="BQ56" i="18"/>
  <c r="BP56" i="18"/>
  <c r="BO56" i="18"/>
  <c r="CN55" i="18"/>
  <c r="CM55" i="18"/>
  <c r="CL55" i="18"/>
  <c r="CK55" i="18"/>
  <c r="CJ55" i="18"/>
  <c r="CI55" i="18"/>
  <c r="CH55" i="18"/>
  <c r="CG55" i="18"/>
  <c r="CF55" i="18"/>
  <c r="CE55" i="18"/>
  <c r="CD55" i="18"/>
  <c r="CC55" i="18"/>
  <c r="CB55" i="18"/>
  <c r="CA55" i="18"/>
  <c r="BZ55" i="18"/>
  <c r="BY55" i="18"/>
  <c r="BX55" i="18"/>
  <c r="BW55" i="18"/>
  <c r="BV55" i="18"/>
  <c r="BU55" i="18"/>
  <c r="BT55" i="18"/>
  <c r="BS55" i="18"/>
  <c r="BR55" i="18"/>
  <c r="BQ55" i="18"/>
  <c r="BP55" i="18"/>
  <c r="BO55" i="18"/>
  <c r="CN54" i="18"/>
  <c r="CM54" i="18"/>
  <c r="CL54" i="18"/>
  <c r="CK54" i="18"/>
  <c r="CJ54" i="18"/>
  <c r="CI54" i="18"/>
  <c r="CH54" i="18"/>
  <c r="CG54" i="18"/>
  <c r="CF54" i="18"/>
  <c r="CE54" i="18"/>
  <c r="CD54" i="18"/>
  <c r="CC54" i="18"/>
  <c r="CB54" i="18"/>
  <c r="CA54" i="18"/>
  <c r="BZ54" i="18"/>
  <c r="BY54" i="18"/>
  <c r="BX54" i="18"/>
  <c r="BW54" i="18"/>
  <c r="BV54" i="18"/>
  <c r="BU54" i="18"/>
  <c r="BT54" i="18"/>
  <c r="BS54" i="18"/>
  <c r="BR54" i="18"/>
  <c r="BQ54" i="18"/>
  <c r="BP54" i="18"/>
  <c r="BO54" i="18"/>
  <c r="CN53" i="18"/>
  <c r="CM53" i="18"/>
  <c r="CL53" i="18"/>
  <c r="CK53" i="18"/>
  <c r="CJ53" i="18"/>
  <c r="CI53" i="18"/>
  <c r="CH53" i="18"/>
  <c r="CG53" i="18"/>
  <c r="CF53" i="18"/>
  <c r="CE53" i="18"/>
  <c r="CD53" i="18"/>
  <c r="CC53" i="18"/>
  <c r="CB53" i="18"/>
  <c r="CA53" i="18"/>
  <c r="BZ53" i="18"/>
  <c r="BY53" i="18"/>
  <c r="BX53" i="18"/>
  <c r="BW53" i="18"/>
  <c r="BV53" i="18"/>
  <c r="BU53" i="18"/>
  <c r="BT53" i="18"/>
  <c r="BS53" i="18"/>
  <c r="BR53" i="18"/>
  <c r="BQ53" i="18"/>
  <c r="BP53" i="18"/>
  <c r="BO53" i="18"/>
  <c r="CN52" i="18"/>
  <c r="CM52" i="18"/>
  <c r="CL52" i="18"/>
  <c r="CK52" i="18"/>
  <c r="CJ52" i="18"/>
  <c r="CI52" i="18"/>
  <c r="CH52" i="18"/>
  <c r="CG52" i="18"/>
  <c r="CF52" i="18"/>
  <c r="CE52" i="18"/>
  <c r="CD52" i="18"/>
  <c r="CC52" i="18"/>
  <c r="CB52" i="18"/>
  <c r="CA52" i="18"/>
  <c r="BZ52" i="18"/>
  <c r="BY52" i="18"/>
  <c r="BX52" i="18"/>
  <c r="BW52" i="18"/>
  <c r="BV52" i="18"/>
  <c r="BU52" i="18"/>
  <c r="BT52" i="18"/>
  <c r="BS52" i="18"/>
  <c r="BR52" i="18"/>
  <c r="BQ52" i="18"/>
  <c r="BP52" i="18"/>
  <c r="BO52" i="18"/>
  <c r="CN51" i="18"/>
  <c r="CM51" i="18"/>
  <c r="CL51" i="18"/>
  <c r="CK51" i="18"/>
  <c r="CJ51" i="18"/>
  <c r="CI51" i="18"/>
  <c r="CH51" i="18"/>
  <c r="CG51" i="18"/>
  <c r="CF51" i="18"/>
  <c r="CE51" i="18"/>
  <c r="CD51" i="18"/>
  <c r="CC51" i="18"/>
  <c r="CB51" i="18"/>
  <c r="CA51" i="18"/>
  <c r="BZ51" i="18"/>
  <c r="BY51" i="18"/>
  <c r="BX51" i="18"/>
  <c r="BW51" i="18"/>
  <c r="BV51" i="18"/>
  <c r="BU51" i="18"/>
  <c r="BT51" i="18"/>
  <c r="BS51" i="18"/>
  <c r="BR51" i="18"/>
  <c r="BQ51" i="18"/>
  <c r="BP51" i="18"/>
  <c r="BO51" i="18"/>
  <c r="CN50" i="18"/>
  <c r="CM50" i="18"/>
  <c r="CL50" i="18"/>
  <c r="CK50" i="18"/>
  <c r="CJ50" i="18"/>
  <c r="CI50" i="18"/>
  <c r="CH50" i="18"/>
  <c r="CG50" i="18"/>
  <c r="CF50" i="18"/>
  <c r="CE50" i="18"/>
  <c r="CD50" i="18"/>
  <c r="CC50" i="18"/>
  <c r="CB50" i="18"/>
  <c r="CA50" i="18"/>
  <c r="BZ50" i="18"/>
  <c r="BY50" i="18"/>
  <c r="BX50" i="18"/>
  <c r="BW50" i="18"/>
  <c r="BV50" i="18"/>
  <c r="BU50" i="18"/>
  <c r="BT50" i="18"/>
  <c r="BS50" i="18"/>
  <c r="BR50" i="18"/>
  <c r="BQ50" i="18"/>
  <c r="BP50" i="18"/>
  <c r="BO50" i="18"/>
  <c r="CN49" i="18"/>
  <c r="CM49" i="18"/>
  <c r="CL49" i="18"/>
  <c r="CK49" i="18"/>
  <c r="CJ49" i="18"/>
  <c r="CI49" i="18"/>
  <c r="CH49" i="18"/>
  <c r="CG49" i="18"/>
  <c r="CF49" i="18"/>
  <c r="CE49" i="18"/>
  <c r="CD49" i="18"/>
  <c r="CC49" i="18"/>
  <c r="CB49" i="18"/>
  <c r="CA49" i="18"/>
  <c r="BZ49" i="18"/>
  <c r="BY49" i="18"/>
  <c r="BX49" i="18"/>
  <c r="BW49" i="18"/>
  <c r="BV49" i="18"/>
  <c r="BU49" i="18"/>
  <c r="BT49" i="18"/>
  <c r="BS49" i="18"/>
  <c r="BR49" i="18"/>
  <c r="BQ49" i="18"/>
  <c r="BP49" i="18"/>
  <c r="BO49" i="18"/>
  <c r="CN48" i="18"/>
  <c r="CM48" i="18"/>
  <c r="CL48" i="18"/>
  <c r="CK48" i="18"/>
  <c r="CJ48" i="18"/>
  <c r="CI48" i="18"/>
  <c r="CH48" i="18"/>
  <c r="CG48" i="18"/>
  <c r="CF48" i="18"/>
  <c r="CE48" i="18"/>
  <c r="CD48" i="18"/>
  <c r="CC48" i="18"/>
  <c r="CB48" i="18"/>
  <c r="CA48" i="18"/>
  <c r="BZ48" i="18"/>
  <c r="BY48" i="18"/>
  <c r="BX48" i="18"/>
  <c r="BW48" i="18"/>
  <c r="BV48" i="18"/>
  <c r="BU48" i="18"/>
  <c r="BT48" i="18"/>
  <c r="BS48" i="18"/>
  <c r="BR48" i="18"/>
  <c r="BQ48" i="18"/>
  <c r="BP48" i="18"/>
  <c r="BO48" i="18"/>
  <c r="CN47" i="18"/>
  <c r="CM47" i="18"/>
  <c r="CL47" i="18"/>
  <c r="CK47" i="18"/>
  <c r="CJ47" i="18"/>
  <c r="CI47" i="18"/>
  <c r="CH47" i="18"/>
  <c r="CG47" i="18"/>
  <c r="CF47" i="18"/>
  <c r="CE47" i="18"/>
  <c r="CD47" i="18"/>
  <c r="CC47" i="18"/>
  <c r="CB47" i="18"/>
  <c r="CA47" i="18"/>
  <c r="BZ47" i="18"/>
  <c r="BY47" i="18"/>
  <c r="BX47" i="18"/>
  <c r="BW47" i="18"/>
  <c r="BV47" i="18"/>
  <c r="BU47" i="18"/>
  <c r="BT47" i="18"/>
  <c r="BS47" i="18"/>
  <c r="BR47" i="18"/>
  <c r="BQ47" i="18"/>
  <c r="BP47" i="18"/>
  <c r="BO47" i="18"/>
  <c r="CN46" i="18"/>
  <c r="CM46" i="18"/>
  <c r="CL46" i="18"/>
  <c r="CK46" i="18"/>
  <c r="CJ46" i="18"/>
  <c r="CI46" i="18"/>
  <c r="CH46" i="18"/>
  <c r="CG46" i="18"/>
  <c r="CF46" i="18"/>
  <c r="CE46" i="18"/>
  <c r="CD46" i="18"/>
  <c r="CC46" i="18"/>
  <c r="CB46" i="18"/>
  <c r="CA46" i="18"/>
  <c r="BZ46" i="18"/>
  <c r="BY46" i="18"/>
  <c r="BX46" i="18"/>
  <c r="BW46" i="18"/>
  <c r="BV46" i="18"/>
  <c r="BU46" i="18"/>
  <c r="BT46" i="18"/>
  <c r="BS46" i="18"/>
  <c r="BR46" i="18"/>
  <c r="BQ46" i="18"/>
  <c r="BP46" i="18"/>
  <c r="BO46" i="18"/>
  <c r="CN45" i="18"/>
  <c r="CM45" i="18"/>
  <c r="CL45" i="18"/>
  <c r="CK45" i="18"/>
  <c r="CJ45" i="18"/>
  <c r="CI45" i="18"/>
  <c r="CH45" i="18"/>
  <c r="CG45" i="18"/>
  <c r="CF45" i="18"/>
  <c r="CE45" i="18"/>
  <c r="CD45" i="18"/>
  <c r="CC45" i="18"/>
  <c r="CB45" i="18"/>
  <c r="CA45" i="18"/>
  <c r="BZ45" i="18"/>
  <c r="BY45" i="18"/>
  <c r="BX45" i="18"/>
  <c r="BW45" i="18"/>
  <c r="BV45" i="18"/>
  <c r="BU45" i="18"/>
  <c r="BT45" i="18"/>
  <c r="BS45" i="18"/>
  <c r="BR45" i="18"/>
  <c r="BQ45" i="18"/>
  <c r="BP45" i="18"/>
  <c r="BO45" i="18"/>
  <c r="CN44" i="18"/>
  <c r="CM44" i="18"/>
  <c r="CL44" i="18"/>
  <c r="CK44" i="18"/>
  <c r="CJ44" i="18"/>
  <c r="CI44" i="18"/>
  <c r="CH44" i="18"/>
  <c r="CG44" i="18"/>
  <c r="CF44" i="18"/>
  <c r="CE44" i="18"/>
  <c r="CD44" i="18"/>
  <c r="CC44" i="18"/>
  <c r="CB44" i="18"/>
  <c r="CA44" i="18"/>
  <c r="BZ44" i="18"/>
  <c r="BY44" i="18"/>
  <c r="BX44" i="18"/>
  <c r="BW44" i="18"/>
  <c r="BV44" i="18"/>
  <c r="BU44" i="18"/>
  <c r="BT44" i="18"/>
  <c r="BS44" i="18"/>
  <c r="BR44" i="18"/>
  <c r="BQ44" i="18"/>
  <c r="BP44" i="18"/>
  <c r="BO44" i="18"/>
  <c r="CN43" i="18"/>
  <c r="CM43" i="18"/>
  <c r="CL43" i="18"/>
  <c r="CK43" i="18"/>
  <c r="CJ43" i="18"/>
  <c r="CI43" i="18"/>
  <c r="CH43" i="18"/>
  <c r="CG43" i="18"/>
  <c r="CF43" i="18"/>
  <c r="CE43" i="18"/>
  <c r="CD43" i="18"/>
  <c r="CC43" i="18"/>
  <c r="CB43" i="18"/>
  <c r="CA43" i="18"/>
  <c r="BZ43" i="18"/>
  <c r="BY43" i="18"/>
  <c r="BX43" i="18"/>
  <c r="BW43" i="18"/>
  <c r="BV43" i="18"/>
  <c r="BU43" i="18"/>
  <c r="BT43" i="18"/>
  <c r="BS43" i="18"/>
  <c r="BR43" i="18"/>
  <c r="BQ43" i="18"/>
  <c r="BP43" i="18"/>
  <c r="BO43" i="18"/>
  <c r="CN42" i="18"/>
  <c r="CM42" i="18"/>
  <c r="CL42" i="18"/>
  <c r="CK42" i="18"/>
  <c r="CJ42" i="18"/>
  <c r="CI42" i="18"/>
  <c r="CH42" i="18"/>
  <c r="CG42" i="18"/>
  <c r="CF42" i="18"/>
  <c r="CE42" i="18"/>
  <c r="CD42" i="18"/>
  <c r="CC42" i="18"/>
  <c r="CB42" i="18"/>
  <c r="CA42" i="18"/>
  <c r="BZ42" i="18"/>
  <c r="BY42" i="18"/>
  <c r="BX42" i="18"/>
  <c r="BW42" i="18"/>
  <c r="BV42" i="18"/>
  <c r="BU42" i="18"/>
  <c r="BT42" i="18"/>
  <c r="BS42" i="18"/>
  <c r="BR42" i="18"/>
  <c r="BQ42" i="18"/>
  <c r="BP42" i="18"/>
  <c r="BO42" i="18"/>
  <c r="CN41" i="18"/>
  <c r="CM41" i="18"/>
  <c r="CL41" i="18"/>
  <c r="CK41" i="18"/>
  <c r="CJ41" i="18"/>
  <c r="CI41" i="18"/>
  <c r="CH41" i="18"/>
  <c r="CG41" i="18"/>
  <c r="CF41" i="18"/>
  <c r="CE41" i="18"/>
  <c r="CD41" i="18"/>
  <c r="CC41" i="18"/>
  <c r="CB41" i="18"/>
  <c r="CA41" i="18"/>
  <c r="BZ41" i="18"/>
  <c r="BY41" i="18"/>
  <c r="BX41" i="18"/>
  <c r="BW41" i="18"/>
  <c r="BV41" i="18"/>
  <c r="BU41" i="18"/>
  <c r="BT41" i="18"/>
  <c r="BS41" i="18"/>
  <c r="BR41" i="18"/>
  <c r="BQ41" i="18"/>
  <c r="BP41" i="18"/>
  <c r="BO41" i="18"/>
  <c r="CN40" i="18"/>
  <c r="CM40" i="18"/>
  <c r="CL40" i="18"/>
  <c r="CK40" i="18"/>
  <c r="CJ40" i="18"/>
  <c r="CI40" i="18"/>
  <c r="CH40" i="18"/>
  <c r="CG40" i="18"/>
  <c r="CF40" i="18"/>
  <c r="CE40" i="18"/>
  <c r="CD40" i="18"/>
  <c r="CC40" i="18"/>
  <c r="CB40" i="18"/>
  <c r="CA40" i="18"/>
  <c r="BZ40" i="18"/>
  <c r="BY40" i="18"/>
  <c r="BX40" i="18"/>
  <c r="BW40" i="18"/>
  <c r="BV40" i="18"/>
  <c r="BU40" i="18"/>
  <c r="BT40" i="18"/>
  <c r="BS40" i="18"/>
  <c r="BR40" i="18"/>
  <c r="BQ40" i="18"/>
  <c r="BP40" i="18"/>
  <c r="BO40" i="18"/>
  <c r="CN39" i="18"/>
  <c r="CM39" i="18"/>
  <c r="CL39" i="18"/>
  <c r="CK39" i="18"/>
  <c r="CJ39" i="18"/>
  <c r="CI39" i="18"/>
  <c r="CH39" i="18"/>
  <c r="CG39" i="18"/>
  <c r="CF39" i="18"/>
  <c r="CE39" i="18"/>
  <c r="CD39" i="18"/>
  <c r="CC39" i="18"/>
  <c r="CB39" i="18"/>
  <c r="CA39" i="18"/>
  <c r="BZ39" i="18"/>
  <c r="BY39" i="18"/>
  <c r="BX39" i="18"/>
  <c r="BW39" i="18"/>
  <c r="BV39" i="18"/>
  <c r="BU39" i="18"/>
  <c r="BT39" i="18"/>
  <c r="BS39" i="18"/>
  <c r="BR39" i="18"/>
  <c r="BQ39" i="18"/>
  <c r="BP39" i="18"/>
  <c r="BO39" i="18"/>
  <c r="CN38" i="18"/>
  <c r="CM38" i="18"/>
  <c r="CL38" i="18"/>
  <c r="CK38" i="18"/>
  <c r="CJ38" i="18"/>
  <c r="CI38" i="18"/>
  <c r="CH38" i="18"/>
  <c r="CG38" i="18"/>
  <c r="CF38" i="18"/>
  <c r="CE38" i="18"/>
  <c r="CD38" i="18"/>
  <c r="CC38" i="18"/>
  <c r="CB38" i="18"/>
  <c r="CA38" i="18"/>
  <c r="BZ38" i="18"/>
  <c r="BY38" i="18"/>
  <c r="BX38" i="18"/>
  <c r="BW38" i="18"/>
  <c r="BV38" i="18"/>
  <c r="BU38" i="18"/>
  <c r="BT38" i="18"/>
  <c r="BS38" i="18"/>
  <c r="BR38" i="18"/>
  <c r="BQ38" i="18"/>
  <c r="BP38" i="18"/>
  <c r="BO38" i="18"/>
  <c r="CN37" i="18"/>
  <c r="CM37" i="18"/>
  <c r="CL37" i="18"/>
  <c r="CK37" i="18"/>
  <c r="CJ37" i="18"/>
  <c r="CI37" i="18"/>
  <c r="CH37" i="18"/>
  <c r="CG37" i="18"/>
  <c r="CF37" i="18"/>
  <c r="CE37" i="18"/>
  <c r="CD37" i="18"/>
  <c r="CC37" i="18"/>
  <c r="CB37" i="18"/>
  <c r="CA37" i="18"/>
  <c r="BZ37" i="18"/>
  <c r="BY37" i="18"/>
  <c r="BX37" i="18"/>
  <c r="BW37" i="18"/>
  <c r="BV37" i="18"/>
  <c r="BU37" i="18"/>
  <c r="BT37" i="18"/>
  <c r="BS37" i="18"/>
  <c r="BR37" i="18"/>
  <c r="BQ37" i="18"/>
  <c r="BP37" i="18"/>
  <c r="BO37" i="18"/>
  <c r="CN36" i="18"/>
  <c r="CM36" i="18"/>
  <c r="CL36" i="18"/>
  <c r="CK36" i="18"/>
  <c r="CJ36" i="18"/>
  <c r="CI36" i="18"/>
  <c r="CH36" i="18"/>
  <c r="CG36" i="18"/>
  <c r="CF36" i="18"/>
  <c r="CE36" i="18"/>
  <c r="CD36" i="18"/>
  <c r="CC36" i="18"/>
  <c r="CB36" i="18"/>
  <c r="CA36" i="18"/>
  <c r="BZ36" i="18"/>
  <c r="BY36" i="18"/>
  <c r="BX36" i="18"/>
  <c r="BW36" i="18"/>
  <c r="BV36" i="18"/>
  <c r="BU36" i="18"/>
  <c r="BT36" i="18"/>
  <c r="BS36" i="18"/>
  <c r="BR36" i="18"/>
  <c r="BQ36" i="18"/>
  <c r="BP36" i="18"/>
  <c r="BO36" i="18"/>
  <c r="CN35" i="18"/>
  <c r="CM35" i="18"/>
  <c r="CL35" i="18"/>
  <c r="CK35" i="18"/>
  <c r="CJ35" i="18"/>
  <c r="CI35" i="18"/>
  <c r="CH35" i="18"/>
  <c r="CG35" i="18"/>
  <c r="CF35" i="18"/>
  <c r="CE35" i="18"/>
  <c r="CD35" i="18"/>
  <c r="CC35" i="18"/>
  <c r="CB35" i="18"/>
  <c r="CA35" i="18"/>
  <c r="BZ35" i="18"/>
  <c r="BY35" i="18"/>
  <c r="BX35" i="18"/>
  <c r="BW35" i="18"/>
  <c r="BV35" i="18"/>
  <c r="BU35" i="18"/>
  <c r="BT35" i="18"/>
  <c r="BS35" i="18"/>
  <c r="BR35" i="18"/>
  <c r="BQ35" i="18"/>
  <c r="BP35" i="18"/>
  <c r="BO35" i="18"/>
  <c r="CN34" i="18"/>
  <c r="CM34" i="18"/>
  <c r="CL34" i="18"/>
  <c r="CK34" i="18"/>
  <c r="CJ34" i="18"/>
  <c r="CI34" i="18"/>
  <c r="CH34" i="18"/>
  <c r="CG34" i="18"/>
  <c r="CF34" i="18"/>
  <c r="CE34" i="18"/>
  <c r="CD34" i="18"/>
  <c r="CC34" i="18"/>
  <c r="CB34" i="18"/>
  <c r="CA34" i="18"/>
  <c r="BZ34" i="18"/>
  <c r="BY34" i="18"/>
  <c r="BX34" i="18"/>
  <c r="BW34" i="18"/>
  <c r="BV34" i="18"/>
  <c r="BU34" i="18"/>
  <c r="BT34" i="18"/>
  <c r="BS34" i="18"/>
  <c r="BR34" i="18"/>
  <c r="BQ34" i="18"/>
  <c r="BP34" i="18"/>
  <c r="BO34" i="18"/>
  <c r="CN33" i="18"/>
  <c r="CM33" i="18"/>
  <c r="CL33" i="18"/>
  <c r="CK33" i="18"/>
  <c r="CJ33" i="18"/>
  <c r="CI33" i="18"/>
  <c r="CH33" i="18"/>
  <c r="CG33" i="18"/>
  <c r="CF33" i="18"/>
  <c r="CE33" i="18"/>
  <c r="CD33" i="18"/>
  <c r="CC33" i="18"/>
  <c r="CB33" i="18"/>
  <c r="CA33" i="18"/>
  <c r="BZ33" i="18"/>
  <c r="BY33" i="18"/>
  <c r="BX33" i="18"/>
  <c r="BW33" i="18"/>
  <c r="BV33" i="18"/>
  <c r="BU33" i="18"/>
  <c r="BT33" i="18"/>
  <c r="BS33" i="18"/>
  <c r="BR33" i="18"/>
  <c r="BQ33" i="18"/>
  <c r="BP33" i="18"/>
  <c r="BO33" i="18"/>
  <c r="CN32" i="18"/>
  <c r="CM32" i="18"/>
  <c r="CL32" i="18"/>
  <c r="CK32" i="18"/>
  <c r="CJ32" i="18"/>
  <c r="CI32" i="18"/>
  <c r="CH32" i="18"/>
  <c r="CG32" i="18"/>
  <c r="CF32" i="18"/>
  <c r="CE32" i="18"/>
  <c r="CD32" i="18"/>
  <c r="CC32" i="18"/>
  <c r="CB32" i="18"/>
  <c r="CA32" i="18"/>
  <c r="BZ32" i="18"/>
  <c r="BY32" i="18"/>
  <c r="BX32" i="18"/>
  <c r="BW32" i="18"/>
  <c r="BV32" i="18"/>
  <c r="BU32" i="18"/>
  <c r="BT32" i="18"/>
  <c r="BS32" i="18"/>
  <c r="BR32" i="18"/>
  <c r="BQ32" i="18"/>
  <c r="BP32" i="18"/>
  <c r="BO32" i="18"/>
  <c r="CN31" i="18"/>
  <c r="CM31" i="18"/>
  <c r="CL31" i="18"/>
  <c r="CK31" i="18"/>
  <c r="CJ31" i="18"/>
  <c r="CI31" i="18"/>
  <c r="CH31" i="18"/>
  <c r="CG31" i="18"/>
  <c r="CF31" i="18"/>
  <c r="CE31" i="18"/>
  <c r="CD31" i="18"/>
  <c r="CC31" i="18"/>
  <c r="CB31" i="18"/>
  <c r="CA31" i="18"/>
  <c r="BZ31" i="18"/>
  <c r="BY31" i="18"/>
  <c r="BX31" i="18"/>
  <c r="BW31" i="18"/>
  <c r="BV31" i="18"/>
  <c r="BU31" i="18"/>
  <c r="BT31" i="18"/>
  <c r="BS31" i="18"/>
  <c r="BR31" i="18"/>
  <c r="BQ31" i="18"/>
  <c r="BP31" i="18"/>
  <c r="BO31" i="18"/>
  <c r="CN30" i="18"/>
  <c r="CM30" i="18"/>
  <c r="CL30" i="18"/>
  <c r="CK30" i="18"/>
  <c r="CJ30" i="18"/>
  <c r="CI30" i="18"/>
  <c r="CH30" i="18"/>
  <c r="CG30" i="18"/>
  <c r="CF30" i="18"/>
  <c r="CE30" i="18"/>
  <c r="CD30" i="18"/>
  <c r="CC30" i="18"/>
  <c r="CB30" i="18"/>
  <c r="CA30" i="18"/>
  <c r="BZ30" i="18"/>
  <c r="BY30" i="18"/>
  <c r="BX30" i="18"/>
  <c r="BW30" i="18"/>
  <c r="BV30" i="18"/>
  <c r="BU30" i="18"/>
  <c r="BT30" i="18"/>
  <c r="BS30" i="18"/>
  <c r="BR30" i="18"/>
  <c r="BQ30" i="18"/>
  <c r="BP30" i="18"/>
  <c r="BO30" i="18"/>
  <c r="CN29" i="18"/>
  <c r="CM29" i="18"/>
  <c r="CL29" i="18"/>
  <c r="CK29" i="18"/>
  <c r="CJ29" i="18"/>
  <c r="CI29" i="18"/>
  <c r="CH29" i="18"/>
  <c r="CG29" i="18"/>
  <c r="CF29" i="18"/>
  <c r="CE29" i="18"/>
  <c r="CD29" i="18"/>
  <c r="CC29" i="18"/>
  <c r="CB29" i="18"/>
  <c r="CA29" i="18"/>
  <c r="BZ29" i="18"/>
  <c r="BY29" i="18"/>
  <c r="BX29" i="18"/>
  <c r="BW29" i="18"/>
  <c r="BV29" i="18"/>
  <c r="BU29" i="18"/>
  <c r="BT29" i="18"/>
  <c r="BS29" i="18"/>
  <c r="BR29" i="18"/>
  <c r="BQ29" i="18"/>
  <c r="BP29" i="18"/>
  <c r="BO29" i="18"/>
  <c r="CN28" i="18"/>
  <c r="CM28" i="18"/>
  <c r="CL28" i="18"/>
  <c r="CK28" i="18"/>
  <c r="CJ28" i="18"/>
  <c r="CI28" i="18"/>
  <c r="CH28" i="18"/>
  <c r="CG28" i="18"/>
  <c r="CF28" i="18"/>
  <c r="CE28" i="18"/>
  <c r="CD28" i="18"/>
  <c r="CC28" i="18"/>
  <c r="CB28" i="18"/>
  <c r="CA28" i="18"/>
  <c r="BZ28" i="18"/>
  <c r="BY28" i="18"/>
  <c r="BX28" i="18"/>
  <c r="BW28" i="18"/>
  <c r="BV28" i="18"/>
  <c r="BU28" i="18"/>
  <c r="BT28" i="18"/>
  <c r="BS28" i="18"/>
  <c r="BR28" i="18"/>
  <c r="BQ28" i="18"/>
  <c r="BP28" i="18"/>
  <c r="BO28" i="18"/>
  <c r="CN27" i="18"/>
  <c r="CM27" i="18"/>
  <c r="CL27" i="18"/>
  <c r="CK27" i="18"/>
  <c r="CJ27" i="18"/>
  <c r="CI27" i="18"/>
  <c r="CH27" i="18"/>
  <c r="CG27" i="18"/>
  <c r="CF27" i="18"/>
  <c r="CE27" i="18"/>
  <c r="CD27" i="18"/>
  <c r="CC27" i="18"/>
  <c r="CB27" i="18"/>
  <c r="CA27" i="18"/>
  <c r="BZ27" i="18"/>
  <c r="BY27" i="18"/>
  <c r="BX27" i="18"/>
  <c r="BW27" i="18"/>
  <c r="BV27" i="18"/>
  <c r="BU27" i="18"/>
  <c r="BT27" i="18"/>
  <c r="BS27" i="18"/>
  <c r="BR27" i="18"/>
  <c r="BQ27" i="18"/>
  <c r="BP27" i="18"/>
  <c r="BO27" i="18"/>
  <c r="CN26" i="18"/>
  <c r="CM26" i="18"/>
  <c r="CL26" i="18"/>
  <c r="CK26" i="18"/>
  <c r="CJ26" i="18"/>
  <c r="CI26" i="18"/>
  <c r="CH26" i="18"/>
  <c r="CG26" i="18"/>
  <c r="CF26" i="18"/>
  <c r="CE26" i="18"/>
  <c r="CD26" i="18"/>
  <c r="CC26" i="18"/>
  <c r="CB26" i="18"/>
  <c r="CA26" i="18"/>
  <c r="BZ26" i="18"/>
  <c r="BY26" i="18"/>
  <c r="BX26" i="18"/>
  <c r="BW26" i="18"/>
  <c r="BV26" i="18"/>
  <c r="BU26" i="18"/>
  <c r="BT26" i="18"/>
  <c r="BS26" i="18"/>
  <c r="BR26" i="18"/>
  <c r="BQ26" i="18"/>
  <c r="BP26" i="18"/>
  <c r="BO26" i="18"/>
  <c r="CN25" i="18"/>
  <c r="CM25" i="18"/>
  <c r="CL25" i="18"/>
  <c r="CK25" i="18"/>
  <c r="CJ25" i="18"/>
  <c r="CI25" i="18"/>
  <c r="CH25" i="18"/>
  <c r="CG25" i="18"/>
  <c r="CF25" i="18"/>
  <c r="CE25" i="18"/>
  <c r="CD25" i="18"/>
  <c r="CC25" i="18"/>
  <c r="CB25" i="18"/>
  <c r="CA25" i="18"/>
  <c r="BZ25" i="18"/>
  <c r="BY25" i="18"/>
  <c r="BX25" i="18"/>
  <c r="BW25" i="18"/>
  <c r="BV25" i="18"/>
  <c r="BU25" i="18"/>
  <c r="BT25" i="18"/>
  <c r="BS25" i="18"/>
  <c r="BR25" i="18"/>
  <c r="BQ25" i="18"/>
  <c r="BP25" i="18"/>
  <c r="BO25" i="18"/>
  <c r="CN24" i="18"/>
  <c r="CM24" i="18"/>
  <c r="CL24" i="18"/>
  <c r="CK24" i="18"/>
  <c r="CJ24" i="18"/>
  <c r="CI24" i="18"/>
  <c r="CH24" i="18"/>
  <c r="CG24" i="18"/>
  <c r="CF24" i="18"/>
  <c r="CE24" i="18"/>
  <c r="CD24" i="18"/>
  <c r="CC24" i="18"/>
  <c r="CB24" i="18"/>
  <c r="CA24" i="18"/>
  <c r="BZ24" i="18"/>
  <c r="BY24" i="18"/>
  <c r="BX24" i="18"/>
  <c r="BW24" i="18"/>
  <c r="BV24" i="18"/>
  <c r="BU24" i="18"/>
  <c r="BT24" i="18"/>
  <c r="BS24" i="18"/>
  <c r="BR24" i="18"/>
  <c r="BQ24" i="18"/>
  <c r="BP24" i="18"/>
  <c r="BO24" i="18"/>
  <c r="CN23" i="18"/>
  <c r="CM23" i="18"/>
  <c r="CL23" i="18"/>
  <c r="CK23" i="18"/>
  <c r="CJ23" i="18"/>
  <c r="CI23" i="18"/>
  <c r="CH23" i="18"/>
  <c r="CG23" i="18"/>
  <c r="CF23" i="18"/>
  <c r="CE23" i="18"/>
  <c r="CD23" i="18"/>
  <c r="CC23" i="18"/>
  <c r="CB23" i="18"/>
  <c r="CA23" i="18"/>
  <c r="BZ23" i="18"/>
  <c r="BY23" i="18"/>
  <c r="BX23" i="18"/>
  <c r="BW23" i="18"/>
  <c r="BV23" i="18"/>
  <c r="BU23" i="18"/>
  <c r="BT23" i="18"/>
  <c r="BS23" i="18"/>
  <c r="BR23" i="18"/>
  <c r="BQ23" i="18"/>
  <c r="CN22" i="18"/>
  <c r="CM22" i="18"/>
  <c r="CL22" i="18"/>
  <c r="CK22" i="18"/>
  <c r="CJ22" i="18"/>
  <c r="CI22" i="18"/>
  <c r="CH22" i="18"/>
  <c r="CG22" i="18"/>
  <c r="CF22" i="18"/>
  <c r="CE22" i="18"/>
  <c r="CD22" i="18"/>
  <c r="CC22" i="18"/>
  <c r="CB22" i="18"/>
  <c r="CA22" i="18"/>
  <c r="BZ22" i="18"/>
  <c r="BY22" i="18"/>
  <c r="BX22" i="18"/>
  <c r="BW22" i="18"/>
  <c r="BV22" i="18"/>
  <c r="BU22" i="18"/>
  <c r="BT22" i="18"/>
  <c r="BS22" i="18"/>
  <c r="BR22" i="18"/>
  <c r="BQ22" i="18"/>
  <c r="BP22" i="18"/>
  <c r="BO22" i="18"/>
  <c r="CN21" i="18"/>
  <c r="CM21" i="18"/>
  <c r="CL21" i="18"/>
  <c r="CK21" i="18"/>
  <c r="CJ21" i="18"/>
  <c r="CI21" i="18"/>
  <c r="CH21" i="18"/>
  <c r="CG21" i="18"/>
  <c r="CF21" i="18"/>
  <c r="CE21" i="18"/>
  <c r="CD21" i="18"/>
  <c r="CC21" i="18"/>
  <c r="CB21" i="18"/>
  <c r="CA21" i="18"/>
  <c r="BZ21" i="18"/>
  <c r="BY21" i="18"/>
  <c r="BX21" i="18"/>
  <c r="BW21" i="18"/>
  <c r="BV21" i="18"/>
  <c r="BU21" i="18"/>
  <c r="BT21" i="18"/>
  <c r="BS21" i="18"/>
  <c r="BR21" i="18"/>
  <c r="BQ21" i="18"/>
  <c r="BP21" i="18"/>
  <c r="BO21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CN19" i="18"/>
  <c r="CM19" i="18"/>
  <c r="CL19" i="18"/>
  <c r="CK19" i="18"/>
  <c r="CJ19" i="18"/>
  <c r="CI19" i="18"/>
  <c r="CH19" i="18"/>
  <c r="CG19" i="18"/>
  <c r="CF19" i="18"/>
  <c r="CE19" i="18"/>
  <c r="CD19" i="18"/>
  <c r="CC19" i="18"/>
  <c r="CB19" i="18"/>
  <c r="CA19" i="18"/>
  <c r="BZ19" i="18"/>
  <c r="BY19" i="18"/>
  <c r="BX19" i="18"/>
  <c r="BW19" i="18"/>
  <c r="BV19" i="18"/>
  <c r="BU19" i="18"/>
  <c r="BT19" i="18"/>
  <c r="BS19" i="18"/>
  <c r="BR19" i="18"/>
  <c r="BQ19" i="18"/>
  <c r="BP19" i="18"/>
  <c r="BO19" i="18"/>
  <c r="CN18" i="18"/>
  <c r="CM18" i="18"/>
  <c r="CL18" i="18"/>
  <c r="CK18" i="18"/>
  <c r="CJ18" i="18"/>
  <c r="CI18" i="18"/>
  <c r="CH18" i="18"/>
  <c r="CG18" i="18"/>
  <c r="CF18" i="18"/>
  <c r="CE18" i="18"/>
  <c r="CD18" i="18"/>
  <c r="CC18" i="18"/>
  <c r="CB18" i="18"/>
  <c r="CA18" i="18"/>
  <c r="BZ18" i="18"/>
  <c r="BY18" i="18"/>
  <c r="BX18" i="18"/>
  <c r="BW18" i="18"/>
  <c r="BV18" i="18"/>
  <c r="BU18" i="18"/>
  <c r="BT18" i="18"/>
  <c r="BS18" i="18"/>
  <c r="BR18" i="18"/>
  <c r="BQ18" i="18"/>
  <c r="BP18" i="18"/>
  <c r="BO18" i="18"/>
  <c r="BR61" i="19" l="1"/>
  <c r="BW61" i="19"/>
  <c r="CA61" i="19"/>
  <c r="CE61" i="19"/>
  <c r="CI61" i="19"/>
  <c r="CM61" i="19"/>
  <c r="BV58" i="18"/>
  <c r="BZ58" i="18"/>
  <c r="CD58" i="18"/>
  <c r="CL58" i="18"/>
  <c r="BU58" i="18"/>
  <c r="BY58" i="18"/>
  <c r="CC58" i="18"/>
  <c r="CG58" i="18"/>
  <c r="CK58" i="18"/>
  <c r="BO61" i="19"/>
  <c r="CF61" i="19"/>
  <c r="CJ61" i="19"/>
  <c r="CN61" i="19"/>
  <c r="BP61" i="19"/>
  <c r="BQ61" i="19"/>
  <c r="BV61" i="19"/>
  <c r="BZ61" i="19"/>
  <c r="CD61" i="19"/>
  <c r="CH61" i="19"/>
  <c r="CL61" i="19"/>
  <c r="BS61" i="19"/>
  <c r="CB61" i="19"/>
  <c r="BX61" i="19"/>
  <c r="BT61" i="19"/>
  <c r="BY61" i="19"/>
  <c r="CC61" i="19"/>
  <c r="CG61" i="19"/>
  <c r="CK61" i="19"/>
  <c r="CO61" i="19"/>
  <c r="BR58" i="18"/>
  <c r="BQ58" i="18"/>
  <c r="CH58" i="18"/>
  <c r="BO58" i="18"/>
  <c r="BS58" i="18"/>
  <c r="CA58" i="18"/>
  <c r="CI58" i="18"/>
  <c r="BW58" i="18"/>
  <c r="CE58" i="18"/>
  <c r="CM58" i="18"/>
  <c r="BP58" i="18"/>
  <c r="BT58" i="18"/>
  <c r="BX58" i="18"/>
  <c r="CB58" i="18"/>
  <c r="CF58" i="18"/>
  <c r="CJ58" i="18"/>
  <c r="CN58" i="18"/>
</calcChain>
</file>

<file path=xl/sharedStrings.xml><?xml version="1.0" encoding="utf-8"?>
<sst xmlns="http://schemas.openxmlformats.org/spreadsheetml/2006/main" count="1627" uniqueCount="185">
  <si>
    <t>Понедельник / Дүйсенбі</t>
  </si>
  <si>
    <t>Вторник / Сейсенбі</t>
  </si>
  <si>
    <t>Среда / Сәрсенбі</t>
  </si>
  <si>
    <t>Четверг / Бейсенбі</t>
  </si>
  <si>
    <t>Пятница / Жұма
Жұма</t>
  </si>
  <si>
    <t>Пятница / Жұма</t>
  </si>
  <si>
    <t>№к</t>
  </si>
  <si>
    <t>II ауысым</t>
  </si>
  <si>
    <t>II смена</t>
  </si>
  <si>
    <t>I ауысым</t>
  </si>
  <si>
    <t>I смена</t>
  </si>
  <si>
    <t>Заместитель директора по учебной работе:                        Мельник Д.В.</t>
  </si>
  <si>
    <t xml:space="preserve">Директордын оқу ісі жөніндегі орынбасары:   </t>
  </si>
  <si>
    <t>Д.В. Мельник</t>
  </si>
  <si>
    <t>25</t>
  </si>
  <si>
    <t>44</t>
  </si>
  <si>
    <t>5 "Ә"</t>
  </si>
  <si>
    <t>5 "А"</t>
  </si>
  <si>
    <t>5 "Б"</t>
  </si>
  <si>
    <t>5 "В"</t>
  </si>
  <si>
    <t>6 "А"</t>
  </si>
  <si>
    <t>6 "Б"</t>
  </si>
  <si>
    <t>6 "В"</t>
  </si>
  <si>
    <t>6 "Г"</t>
  </si>
  <si>
    <t>7 "А"</t>
  </si>
  <si>
    <t>7 "Б"</t>
  </si>
  <si>
    <t>7 "В"</t>
  </si>
  <si>
    <t>7 "Г"</t>
  </si>
  <si>
    <t>7 "Д"</t>
  </si>
  <si>
    <t>5 "Д"</t>
  </si>
  <si>
    <t>6 "Д"</t>
  </si>
  <si>
    <t>43</t>
  </si>
  <si>
    <t>27</t>
  </si>
  <si>
    <t>26</t>
  </si>
  <si>
    <t>22</t>
  </si>
  <si>
    <t>38</t>
  </si>
  <si>
    <t>39</t>
  </si>
  <si>
    <t>24</t>
  </si>
  <si>
    <t>41</t>
  </si>
  <si>
    <t>10</t>
  </si>
  <si>
    <t>37</t>
  </si>
  <si>
    <t>8 "А"</t>
  </si>
  <si>
    <t>8 "Б"</t>
  </si>
  <si>
    <t>8 "В"</t>
  </si>
  <si>
    <t>8 "Г"</t>
  </si>
  <si>
    <t>9 "А"</t>
  </si>
  <si>
    <t>9 "Б"</t>
  </si>
  <si>
    <t>9 "В"</t>
  </si>
  <si>
    <t>9 "Г"</t>
  </si>
  <si>
    <t>10 "А"</t>
  </si>
  <si>
    <t>10 "Б"</t>
  </si>
  <si>
    <t>11 "А"</t>
  </si>
  <si>
    <t>11 "Б"</t>
  </si>
  <si>
    <t>11 "В"</t>
  </si>
  <si>
    <t>8 "Д"</t>
  </si>
  <si>
    <t>9 "Д"</t>
  </si>
  <si>
    <t>10 "В"</t>
  </si>
  <si>
    <t>30</t>
  </si>
  <si>
    <t>9</t>
  </si>
  <si>
    <t>СЫНЫП САҒ.</t>
  </si>
  <si>
    <t>КЛАССНЫЙ ЧАС</t>
  </si>
  <si>
    <t>Директордын оқу ісі жөніндегі орынбасары:                       Д.В. Мельник</t>
  </si>
  <si>
    <t>11</t>
  </si>
  <si>
    <t>40</t>
  </si>
  <si>
    <t>13</t>
  </si>
  <si>
    <t>8 "Е"</t>
  </si>
  <si>
    <t>6 "Ә"</t>
  </si>
  <si>
    <t>С/з</t>
  </si>
  <si>
    <t>А/з</t>
  </si>
  <si>
    <t>м</t>
  </si>
  <si>
    <t>Орыс тілі мен әдебиеті</t>
  </si>
  <si>
    <t>Шетел тілі</t>
  </si>
  <si>
    <t>Физика</t>
  </si>
  <si>
    <t>Естествознание</t>
  </si>
  <si>
    <t>Жаратылыстану</t>
  </si>
  <si>
    <t>Алгебра</t>
  </si>
  <si>
    <t>Геометрия</t>
  </si>
  <si>
    <t>Математика</t>
  </si>
  <si>
    <t>Биология</t>
  </si>
  <si>
    <t>Химия</t>
  </si>
  <si>
    <t>География</t>
  </si>
  <si>
    <t>Мат</t>
  </si>
  <si>
    <t>Глобальные компет.</t>
  </si>
  <si>
    <t>Основы права</t>
  </si>
  <si>
    <t>Всемирная история</t>
  </si>
  <si>
    <t>Иностранный язык</t>
  </si>
  <si>
    <t>Шетел тлі</t>
  </si>
  <si>
    <t>Орыс тілі мен әдебиет</t>
  </si>
  <si>
    <t>Қазақстан тарихы</t>
  </si>
  <si>
    <t>Қазақ әдебиеті</t>
  </si>
  <si>
    <t>Қазақ тілі</t>
  </si>
  <si>
    <t>Абайтану</t>
  </si>
  <si>
    <t>Казақ тілі</t>
  </si>
  <si>
    <t>Каз. яз. и лит-ра</t>
  </si>
  <si>
    <t>Рус.лит-ра</t>
  </si>
  <si>
    <t>Русский язык</t>
  </si>
  <si>
    <t>История Казахстана</t>
  </si>
  <si>
    <t>Истори я Казахстана</t>
  </si>
  <si>
    <t>Информатика</t>
  </si>
  <si>
    <t>Художественный труд</t>
  </si>
  <si>
    <t>Физическая культура</t>
  </si>
  <si>
    <t>с/з</t>
  </si>
  <si>
    <t>1-З</t>
  </si>
  <si>
    <t>ОП и Бизнеса</t>
  </si>
  <si>
    <t>НВТП</t>
  </si>
  <si>
    <t>АӘТД</t>
  </si>
  <si>
    <t>Құқық негіздері</t>
  </si>
  <si>
    <t>Дүниежүзі тарихы</t>
  </si>
  <si>
    <t>Кәс. және Бизнес негіз.</t>
  </si>
  <si>
    <t>Дене шынықтыру</t>
  </si>
  <si>
    <t>а/з</t>
  </si>
  <si>
    <t>Садак ату</t>
  </si>
  <si>
    <t>Мат. тандаулы сұрақ.</t>
  </si>
  <si>
    <t>Тарихи деректер. жұмыс</t>
  </si>
  <si>
    <t>Тарихи деректер.жұмыс</t>
  </si>
  <si>
    <t>Көркем еңбек</t>
  </si>
  <si>
    <t>Жаһандық құзыреттілік</t>
  </si>
  <si>
    <t>ч</t>
  </si>
  <si>
    <t>т</t>
  </si>
  <si>
    <t>ж</t>
  </si>
  <si>
    <t>Музыка</t>
  </si>
  <si>
    <t>5 "Г"</t>
  </si>
  <si>
    <t>45</t>
  </si>
  <si>
    <t>Русская лит-ра</t>
  </si>
  <si>
    <t>Денешыныктыру</t>
  </si>
  <si>
    <t>Каз.яз и лит-ра</t>
  </si>
  <si>
    <t>23</t>
  </si>
  <si>
    <t>3</t>
  </si>
  <si>
    <t>Глобальные компетенции</t>
  </si>
  <si>
    <t>1</t>
  </si>
  <si>
    <t>неч</t>
  </si>
  <si>
    <t>Қоңырау кестесі</t>
  </si>
  <si>
    <t>08.00-08.45</t>
  </si>
  <si>
    <t>08.50-09.35</t>
  </si>
  <si>
    <t>09.50-10.35</t>
  </si>
  <si>
    <t>10.40-11.25</t>
  </si>
  <si>
    <t>11.40-12.25</t>
  </si>
  <si>
    <t>12.30-13.15</t>
  </si>
  <si>
    <t>13.20-14.05</t>
  </si>
  <si>
    <t>7</t>
  </si>
  <si>
    <t>14.15-15.00</t>
  </si>
  <si>
    <t>15.05-15.50</t>
  </si>
  <si>
    <t>16.05-16.50</t>
  </si>
  <si>
    <t>16.55-17.40</t>
  </si>
  <si>
    <t>17.55-18.40</t>
  </si>
  <si>
    <t>18.45-19.30</t>
  </si>
  <si>
    <t xml:space="preserve">5 сыныптардың сабақ кестесі 2023-2024 оқу жылы I жартыжылдық  </t>
  </si>
  <si>
    <t xml:space="preserve">6 сыныптардың сабақ кестесі 2023-2024 оқу жылы I жартыжылдық </t>
  </si>
  <si>
    <t xml:space="preserve">7 сыныптардың сабақ кестесі 2023-2024 оқу жылы I жартыжылдық </t>
  </si>
  <si>
    <t>Расписание занятий на I полугодие 2023-2024 учебного года</t>
  </si>
  <si>
    <t xml:space="preserve">8 сыныптардың сабақ кестесі 2023-2024 оқу жылы I жартыжылдық </t>
  </si>
  <si>
    <t xml:space="preserve">9 сыныптардың сабақ кестесі 2023-2024 оқу жылы I жартыжылдық </t>
  </si>
  <si>
    <t xml:space="preserve">10 сыныптардың сабақ кестесі 2023-2024 оқу жылы I жартыжылдық </t>
  </si>
  <si>
    <t>чет</t>
  </si>
  <si>
    <t>Избр. вопросы мат-ки</t>
  </si>
  <si>
    <t>2</t>
  </si>
  <si>
    <t>08.00-08.25</t>
  </si>
  <si>
    <t>08.30-09.10</t>
  </si>
  <si>
    <t>09.25-10.05</t>
  </si>
  <si>
    <t>10.10-10.50</t>
  </si>
  <si>
    <t>11.05-11.45</t>
  </si>
  <si>
    <t>11.50-12.30</t>
  </si>
  <si>
    <t>12.35-13.15</t>
  </si>
  <si>
    <t>13.20-14.00</t>
  </si>
  <si>
    <t>c/з</t>
  </si>
  <si>
    <t>21</t>
  </si>
  <si>
    <t>14.15-14.40</t>
  </si>
  <si>
    <t>14.45-15.25</t>
  </si>
  <si>
    <t>15.40-16.20</t>
  </si>
  <si>
    <t>16.25-17.05</t>
  </si>
  <si>
    <t>17.20-18.00</t>
  </si>
  <si>
    <t>18.05-18.45</t>
  </si>
  <si>
    <t>18.50-19.30</t>
  </si>
  <si>
    <t>БЕКІТЕМІН</t>
  </si>
  <si>
    <t>УТВЕРЖДАЮ</t>
  </si>
  <si>
    <t>Ю.А. Гагарин атындағы</t>
  </si>
  <si>
    <t>Директор школы-лицей</t>
  </si>
  <si>
    <t>мектеп-лицей директоры</t>
  </si>
  <si>
    <t>имени Ю.А. Гагарина</t>
  </si>
  <si>
    <t>________ Г.А. Тусупова</t>
  </si>
  <si>
    <t>_________ Г.А. Тусупова</t>
  </si>
  <si>
    <t>"___" __________ 2023ж.</t>
  </si>
  <si>
    <t>"___" _________ 2023ж.</t>
  </si>
  <si>
    <t>"___" _________ 2023г.</t>
  </si>
  <si>
    <t>Директордын оқу ісі жөніндегі орынбасары:                           Д.В. Мельник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</si>
</sst>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5"/>
      <color theme="1"/>
      <name val="Calibri"/>
      <family val="2"/>
      <charset val="204"/>
      <scheme val="minor"/>
    </font>
    <font>
      <sz val="25"/>
      <color theme="1"/>
      <name val="Calibri"/>
      <family val="2"/>
      <charset val="204"/>
      <scheme val="minor"/>
    </font>
    <font>
      <b/>
      <sz val="2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20"/>
      <color theme="0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center" vertical="center"/>
    </xf>
    <xf numFmtId="0" fontId="0" fillId="2" borderId="0" xfId="0" applyFont="1" applyFill="1"/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0" fillId="2" borderId="0" xfId="0" applyFont="1" applyFill="1" applyAlignment="1">
      <alignment horizontal="left"/>
    </xf>
    <xf numFmtId="0" fontId="19" fillId="0" borderId="0" xfId="0" applyFont="1"/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/>
    <xf numFmtId="0" fontId="22" fillId="2" borderId="0" xfId="0" applyFont="1" applyFill="1" applyBorder="1" applyAlignment="1">
      <alignment horizontal="center" vertical="center"/>
    </xf>
    <xf numFmtId="0" fontId="27" fillId="2" borderId="0" xfId="0" applyFont="1" applyFill="1"/>
    <xf numFmtId="0" fontId="27" fillId="2" borderId="0" xfId="0" applyFont="1" applyFill="1" applyBorder="1" applyAlignment="1">
      <alignment horizontal="center" vertical="center"/>
    </xf>
    <xf numFmtId="0" fontId="28" fillId="2" borderId="0" xfId="0" applyFont="1" applyFill="1"/>
    <xf numFmtId="0" fontId="28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/>
    </xf>
    <xf numFmtId="0" fontId="29" fillId="2" borderId="0" xfId="0" applyFont="1" applyFill="1" applyBorder="1" applyAlignment="1">
      <alignment horizontal="left" vertical="center"/>
    </xf>
    <xf numFmtId="0" fontId="31" fillId="2" borderId="0" xfId="0" applyFont="1" applyFill="1"/>
    <xf numFmtId="0" fontId="32" fillId="0" borderId="0" xfId="0" applyFont="1"/>
    <xf numFmtId="0" fontId="11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/>
    </xf>
    <xf numFmtId="1" fontId="22" fillId="2" borderId="16" xfId="0" applyNumberFormat="1" applyFont="1" applyFill="1" applyBorder="1" applyAlignment="1">
      <alignment vertical="center"/>
    </xf>
    <xf numFmtId="1" fontId="22" fillId="2" borderId="25" xfId="0" applyNumberFormat="1" applyFont="1" applyFill="1" applyBorder="1" applyAlignment="1">
      <alignment vertical="center"/>
    </xf>
    <xf numFmtId="1" fontId="22" fillId="2" borderId="23" xfId="0" applyNumberFormat="1" applyFont="1" applyFill="1" applyBorder="1" applyAlignment="1">
      <alignment vertical="center"/>
    </xf>
    <xf numFmtId="1" fontId="22" fillId="2" borderId="24" xfId="0" applyNumberFormat="1" applyFont="1" applyFill="1" applyBorder="1" applyAlignment="1">
      <alignment horizontal="center" vertical="center"/>
    </xf>
    <xf numFmtId="1" fontId="22" fillId="2" borderId="24" xfId="0" applyNumberFormat="1" applyFont="1" applyFill="1" applyBorder="1" applyAlignment="1">
      <alignment vertical="center"/>
    </xf>
    <xf numFmtId="1" fontId="22" fillId="2" borderId="0" xfId="0" applyNumberFormat="1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left" vertical="center"/>
    </xf>
    <xf numFmtId="1" fontId="22" fillId="2" borderId="26" xfId="0" applyNumberFormat="1" applyFont="1" applyFill="1" applyBorder="1" applyAlignment="1">
      <alignment vertical="center"/>
    </xf>
    <xf numFmtId="1" fontId="22" fillId="2" borderId="27" xfId="0" applyNumberFormat="1" applyFont="1" applyFill="1" applyBorder="1" applyAlignment="1">
      <alignment vertical="center"/>
    </xf>
    <xf numFmtId="1" fontId="22" fillId="2" borderId="28" xfId="0" applyNumberFormat="1" applyFont="1" applyFill="1" applyBorder="1" applyAlignment="1">
      <alignment vertical="center"/>
    </xf>
    <xf numFmtId="1" fontId="22" fillId="2" borderId="17" xfId="0" applyNumberFormat="1" applyFont="1" applyFill="1" applyBorder="1" applyAlignment="1">
      <alignment vertical="center"/>
    </xf>
    <xf numFmtId="1" fontId="22" fillId="2" borderId="6" xfId="0" applyNumberFormat="1" applyFont="1" applyFill="1" applyBorder="1" applyAlignment="1">
      <alignment horizontal="left" vertical="center"/>
    </xf>
    <xf numFmtId="1" fontId="22" fillId="2" borderId="33" xfId="0" applyNumberFormat="1" applyFont="1" applyFill="1" applyBorder="1" applyAlignment="1">
      <alignment vertical="center"/>
    </xf>
    <xf numFmtId="1" fontId="22" fillId="2" borderId="18" xfId="0" applyNumberFormat="1" applyFont="1" applyFill="1" applyBorder="1" applyAlignment="1">
      <alignment vertical="center"/>
    </xf>
    <xf numFmtId="1" fontId="22" fillId="2" borderId="12" xfId="0" applyNumberFormat="1" applyFont="1" applyFill="1" applyBorder="1" applyAlignment="1">
      <alignment horizontal="center" vertical="center"/>
    </xf>
    <xf numFmtId="1" fontId="22" fillId="2" borderId="12" xfId="0" applyNumberFormat="1" applyFont="1" applyFill="1" applyBorder="1" applyAlignment="1">
      <alignment vertical="center"/>
    </xf>
    <xf numFmtId="1" fontId="22" fillId="2" borderId="19" xfId="0" applyNumberFormat="1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horizontal="left" vertical="center"/>
    </xf>
    <xf numFmtId="1" fontId="22" fillId="2" borderId="13" xfId="0" applyNumberFormat="1" applyFont="1" applyFill="1" applyBorder="1" applyAlignment="1">
      <alignment horizontal="center" vertical="center"/>
    </xf>
    <xf numFmtId="1" fontId="22" fillId="2" borderId="45" xfId="0" applyNumberFormat="1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vertical="center"/>
    </xf>
    <xf numFmtId="1" fontId="22" fillId="2" borderId="7" xfId="0" applyNumberFormat="1" applyFont="1" applyFill="1" applyBorder="1" applyAlignment="1">
      <alignment horizontal="left" vertical="center"/>
    </xf>
    <xf numFmtId="1" fontId="22" fillId="2" borderId="52" xfId="0" applyNumberFormat="1" applyFont="1" applyFill="1" applyBorder="1" applyAlignment="1">
      <alignment vertical="center"/>
    </xf>
    <xf numFmtId="1" fontId="22" fillId="2" borderId="60" xfId="0" applyNumberFormat="1" applyFont="1" applyFill="1" applyBorder="1" applyAlignment="1">
      <alignment vertical="center"/>
    </xf>
    <xf numFmtId="1" fontId="22" fillId="2" borderId="39" xfId="0" applyNumberFormat="1" applyFont="1" applyFill="1" applyBorder="1" applyAlignment="1">
      <alignment vertical="center"/>
    </xf>
    <xf numFmtId="1" fontId="23" fillId="2" borderId="39" xfId="0" applyNumberFormat="1" applyFont="1" applyFill="1" applyBorder="1" applyAlignment="1">
      <alignment vertical="center"/>
    </xf>
    <xf numFmtId="1" fontId="23" fillId="2" borderId="13" xfId="0" applyNumberFormat="1" applyFont="1" applyFill="1" applyBorder="1" applyAlignment="1">
      <alignment vertical="center"/>
    </xf>
    <xf numFmtId="1" fontId="23" fillId="2" borderId="45" xfId="0" applyNumberFormat="1" applyFont="1" applyFill="1" applyBorder="1" applyAlignment="1">
      <alignment vertical="center"/>
    </xf>
    <xf numFmtId="1" fontId="23" fillId="2" borderId="0" xfId="0" applyNumberFormat="1" applyFont="1" applyFill="1" applyBorder="1" applyAlignment="1">
      <alignment vertical="center"/>
    </xf>
    <xf numFmtId="1" fontId="11" fillId="2" borderId="7" xfId="0" applyNumberFormat="1" applyFont="1" applyFill="1" applyBorder="1" applyAlignment="1">
      <alignment horizontal="left" vertical="center"/>
    </xf>
    <xf numFmtId="1" fontId="23" fillId="2" borderId="46" xfId="0" applyNumberFormat="1" applyFont="1" applyFill="1" applyBorder="1" applyAlignment="1">
      <alignment vertical="center"/>
    </xf>
    <xf numFmtId="1" fontId="23" fillId="2" borderId="7" xfId="0" applyNumberFormat="1" applyFont="1" applyFill="1" applyBorder="1" applyAlignment="1">
      <alignment horizontal="left" vertical="center"/>
    </xf>
    <xf numFmtId="1" fontId="22" fillId="2" borderId="13" xfId="0" applyNumberFormat="1" applyFont="1" applyFill="1" applyBorder="1" applyAlignment="1">
      <alignment vertical="center"/>
    </xf>
    <xf numFmtId="1" fontId="22" fillId="2" borderId="45" xfId="0" applyNumberFormat="1" applyFont="1" applyFill="1" applyBorder="1" applyAlignment="1">
      <alignment vertical="center"/>
    </xf>
    <xf numFmtId="1" fontId="22" fillId="2" borderId="46" xfId="0" applyNumberFormat="1" applyFont="1" applyFill="1" applyBorder="1" applyAlignment="1">
      <alignment vertical="center"/>
    </xf>
    <xf numFmtId="1" fontId="22" fillId="2" borderId="54" xfId="0" applyNumberFormat="1" applyFont="1" applyFill="1" applyBorder="1" applyAlignment="1">
      <alignment vertical="center"/>
    </xf>
    <xf numFmtId="1" fontId="22" fillId="2" borderId="63" xfId="0" applyNumberFormat="1" applyFont="1" applyFill="1" applyBorder="1" applyAlignment="1">
      <alignment vertical="center"/>
    </xf>
    <xf numFmtId="1" fontId="17" fillId="2" borderId="0" xfId="0" applyNumberFormat="1" applyFont="1" applyFill="1" applyBorder="1" applyAlignment="1">
      <alignment vertical="center"/>
    </xf>
    <xf numFmtId="1" fontId="17" fillId="2" borderId="8" xfId="0" applyNumberFormat="1" applyFont="1" applyFill="1" applyBorder="1" applyAlignment="1">
      <alignment horizontal="center" vertical="center"/>
    </xf>
    <xf numFmtId="1" fontId="22" fillId="2" borderId="27" xfId="0" applyNumberFormat="1" applyFont="1" applyFill="1" applyBorder="1" applyAlignment="1">
      <alignment horizontal="center" vertical="center"/>
    </xf>
    <xf numFmtId="1" fontId="22" fillId="2" borderId="35" xfId="0" applyNumberFormat="1" applyFont="1" applyFill="1" applyBorder="1" applyAlignment="1">
      <alignment vertical="center"/>
    </xf>
    <xf numFmtId="1" fontId="22" fillId="2" borderId="29" xfId="0" applyNumberFormat="1" applyFont="1" applyFill="1" applyBorder="1" applyAlignment="1">
      <alignment vertical="center"/>
    </xf>
    <xf numFmtId="1" fontId="22" fillId="2" borderId="4" xfId="0" applyNumberFormat="1" applyFont="1" applyFill="1" applyBorder="1" applyAlignment="1">
      <alignment vertical="center"/>
    </xf>
    <xf numFmtId="1" fontId="22" fillId="2" borderId="7" xfId="0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1" fontId="14" fillId="2" borderId="39" xfId="0" applyNumberFormat="1" applyFont="1" applyFill="1" applyBorder="1" applyAlignment="1">
      <alignment vertical="center"/>
    </xf>
    <xf numFmtId="1" fontId="14" fillId="2" borderId="13" xfId="0" applyNumberFormat="1" applyFont="1" applyFill="1" applyBorder="1" applyAlignment="1">
      <alignment vertical="center"/>
    </xf>
    <xf numFmtId="1" fontId="14" fillId="2" borderId="7" xfId="0" applyNumberFormat="1" applyFont="1" applyFill="1" applyBorder="1" applyAlignment="1">
      <alignment horizontal="center" vertical="center"/>
    </xf>
    <xf numFmtId="1" fontId="22" fillId="2" borderId="47" xfId="0" applyNumberFormat="1" applyFont="1" applyFill="1" applyBorder="1" applyAlignment="1">
      <alignment vertical="center"/>
    </xf>
    <xf numFmtId="1" fontId="22" fillId="2" borderId="43" xfId="0" applyNumberFormat="1" applyFont="1" applyFill="1" applyBorder="1" applyAlignment="1">
      <alignment vertical="center"/>
    </xf>
    <xf numFmtId="1" fontId="22" fillId="2" borderId="18" xfId="0" applyNumberFormat="1" applyFont="1" applyFill="1" applyBorder="1" applyAlignment="1"/>
    <xf numFmtId="1" fontId="22" fillId="2" borderId="46" xfId="0" applyNumberFormat="1" applyFont="1" applyFill="1" applyBorder="1" applyAlignment="1">
      <alignment vertical="center" wrapText="1"/>
    </xf>
    <xf numFmtId="1" fontId="23" fillId="2" borderId="18" xfId="0" applyNumberFormat="1" applyFont="1" applyFill="1" applyBorder="1" applyAlignment="1">
      <alignment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0" fillId="2" borderId="0" xfId="0" applyNumberFormat="1" applyFont="1" applyFill="1" applyBorder="1" applyAlignment="1">
      <alignment horizontal="center" vertical="center"/>
    </xf>
    <xf numFmtId="1" fontId="14" fillId="2" borderId="20" xfId="0" applyNumberFormat="1" applyFont="1" applyFill="1" applyBorder="1" applyAlignment="1">
      <alignment vertical="center"/>
    </xf>
    <xf numFmtId="1" fontId="20" fillId="2" borderId="20" xfId="0" applyNumberFormat="1" applyFont="1" applyFill="1" applyBorder="1" applyAlignment="1">
      <alignment vertical="center" wrapText="1"/>
    </xf>
    <xf numFmtId="1" fontId="22" fillId="2" borderId="51" xfId="0" applyNumberFormat="1" applyFont="1" applyFill="1" applyBorder="1" applyAlignment="1">
      <alignment vertical="center"/>
    </xf>
    <xf numFmtId="1" fontId="22" fillId="2" borderId="18" xfId="0" applyNumberFormat="1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22" fillId="2" borderId="28" xfId="0" applyNumberFormat="1" applyFont="1" applyFill="1" applyBorder="1" applyAlignment="1">
      <alignment horizontal="center" vertical="center"/>
    </xf>
    <xf numFmtId="1" fontId="23" fillId="2" borderId="45" xfId="0" applyNumberFormat="1" applyFont="1" applyFill="1" applyBorder="1" applyAlignment="1">
      <alignment horizontal="center" vertical="center"/>
    </xf>
    <xf numFmtId="1" fontId="22" fillId="2" borderId="29" xfId="0" applyNumberFormat="1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1" fontId="23" fillId="2" borderId="15" xfId="0" applyNumberFormat="1" applyFont="1" applyFill="1" applyBorder="1" applyAlignment="1">
      <alignment horizontal="center" vertical="center"/>
    </xf>
    <xf numFmtId="1" fontId="22" fillId="2" borderId="25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/>
    <xf numFmtId="1" fontId="23" fillId="2" borderId="18" xfId="0" applyNumberFormat="1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vertical="center"/>
    </xf>
    <xf numFmtId="0" fontId="22" fillId="2" borderId="59" xfId="0" applyFont="1" applyFill="1" applyBorder="1" applyAlignment="1">
      <alignment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2" borderId="0" xfId="0" applyFont="1" applyFill="1"/>
    <xf numFmtId="49" fontId="3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1" fontId="21" fillId="2" borderId="8" xfId="0" applyNumberFormat="1" applyFont="1" applyFill="1" applyBorder="1" applyAlignment="1">
      <alignment horizontal="left" vertical="center"/>
    </xf>
    <xf numFmtId="1" fontId="23" fillId="2" borderId="20" xfId="0" applyNumberFormat="1" applyFont="1" applyFill="1" applyBorder="1" applyAlignment="1">
      <alignment vertical="center"/>
    </xf>
    <xf numFmtId="1" fontId="21" fillId="2" borderId="21" xfId="0" applyNumberFormat="1" applyFont="1" applyFill="1" applyBorder="1" applyAlignment="1">
      <alignment vertical="center"/>
    </xf>
    <xf numFmtId="1" fontId="22" fillId="2" borderId="60" xfId="0" applyNumberFormat="1" applyFont="1" applyFill="1" applyBorder="1" applyAlignment="1">
      <alignment vertical="center" wrapText="1"/>
    </xf>
    <xf numFmtId="1" fontId="22" fillId="2" borderId="20" xfId="0" applyNumberFormat="1" applyFont="1" applyFill="1" applyBorder="1" applyAlignment="1"/>
    <xf numFmtId="1" fontId="22" fillId="2" borderId="38" xfId="0" applyNumberFormat="1" applyFont="1" applyFill="1" applyBorder="1" applyAlignment="1">
      <alignment vertical="center"/>
    </xf>
    <xf numFmtId="1" fontId="22" fillId="2" borderId="20" xfId="0" applyNumberFormat="1" applyFont="1" applyFill="1" applyBorder="1" applyAlignment="1">
      <alignment vertical="center"/>
    </xf>
    <xf numFmtId="1" fontId="21" fillId="2" borderId="20" xfId="0" applyNumberFormat="1" applyFont="1" applyFill="1" applyBorder="1" applyAlignment="1">
      <alignment vertical="center"/>
    </xf>
    <xf numFmtId="1" fontId="14" fillId="2" borderId="38" xfId="0" applyNumberFormat="1" applyFont="1" applyFill="1" applyBorder="1" applyAlignment="1">
      <alignment vertical="center"/>
    </xf>
    <xf numFmtId="1" fontId="21" fillId="2" borderId="20" xfId="0" applyNumberFormat="1" applyFont="1" applyFill="1" applyBorder="1" applyAlignment="1">
      <alignment horizontal="left" vertical="center"/>
    </xf>
    <xf numFmtId="1" fontId="21" fillId="2" borderId="20" xfId="0" applyNumberFormat="1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" fontId="23" fillId="2" borderId="22" xfId="0" applyNumberFormat="1" applyFont="1" applyFill="1" applyBorder="1" applyAlignment="1">
      <alignment horizontal="center" vertical="center"/>
    </xf>
    <xf numFmtId="1" fontId="22" fillId="2" borderId="32" xfId="0" applyNumberFormat="1" applyFont="1" applyFill="1" applyBorder="1" applyAlignment="1">
      <alignment horizontal="center" vertical="center"/>
    </xf>
    <xf numFmtId="1" fontId="23" fillId="2" borderId="12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38" xfId="0" applyNumberFormat="1" applyFont="1" applyFill="1" applyBorder="1" applyAlignment="1">
      <alignment vertical="center"/>
    </xf>
    <xf numFmtId="1" fontId="22" fillId="2" borderId="30" xfId="0" applyNumberFormat="1" applyFont="1" applyFill="1" applyBorder="1" applyAlignment="1">
      <alignment vertical="center"/>
    </xf>
    <xf numFmtId="1" fontId="23" fillId="2" borderId="14" xfId="0" applyNumberFormat="1" applyFont="1" applyFill="1" applyBorder="1" applyAlignment="1">
      <alignment vertical="center"/>
    </xf>
    <xf numFmtId="1" fontId="14" fillId="2" borderId="46" xfId="0" applyNumberFormat="1" applyFont="1" applyFill="1" applyBorder="1" applyAlignment="1">
      <alignment vertical="center"/>
    </xf>
    <xf numFmtId="1" fontId="14" fillId="2" borderId="18" xfId="0" applyNumberFormat="1" applyFont="1" applyFill="1" applyBorder="1" applyAlignment="1">
      <alignment vertical="center"/>
    </xf>
    <xf numFmtId="1" fontId="14" fillId="2" borderId="46" xfId="0" applyNumberFormat="1" applyFont="1" applyFill="1" applyBorder="1" applyAlignment="1">
      <alignment vertical="center" wrapText="1"/>
    </xf>
    <xf numFmtId="1" fontId="14" fillId="2" borderId="39" xfId="0" applyNumberFormat="1" applyFont="1" applyFill="1" applyBorder="1" applyAlignment="1">
      <alignment vertical="center" wrapText="1"/>
    </xf>
    <xf numFmtId="1" fontId="21" fillId="2" borderId="38" xfId="0" applyNumberFormat="1" applyFont="1" applyFill="1" applyBorder="1" applyAlignment="1">
      <alignment vertical="center"/>
    </xf>
    <xf numFmtId="1" fontId="20" fillId="2" borderId="30" xfId="0" applyNumberFormat="1" applyFont="1" applyFill="1" applyBorder="1" applyAlignment="1">
      <alignment horizontal="center" vertical="center"/>
    </xf>
    <xf numFmtId="1" fontId="22" fillId="2" borderId="15" xfId="0" applyNumberFormat="1" applyFont="1" applyFill="1" applyBorder="1" applyAlignment="1">
      <alignment horizontal="center" vertical="center"/>
    </xf>
    <xf numFmtId="1" fontId="14" fillId="2" borderId="30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left" vertical="center"/>
    </xf>
    <xf numFmtId="0" fontId="46" fillId="2" borderId="38" xfId="0" applyFont="1" applyFill="1" applyBorder="1" applyAlignment="1">
      <alignment horizontal="left" vertical="center"/>
    </xf>
    <xf numFmtId="49" fontId="47" fillId="2" borderId="22" xfId="0" applyNumberFormat="1" applyFont="1" applyFill="1" applyBorder="1" applyAlignment="1">
      <alignment horizontal="center" vertical="center"/>
    </xf>
    <xf numFmtId="0" fontId="46" fillId="2" borderId="39" xfId="0" applyFont="1" applyFill="1" applyBorder="1" applyAlignment="1">
      <alignment horizontal="left" vertical="center"/>
    </xf>
    <xf numFmtId="0" fontId="46" fillId="2" borderId="46" xfId="0" applyFont="1" applyFill="1" applyBorder="1" applyAlignment="1">
      <alignment horizontal="left" vertical="center"/>
    </xf>
    <xf numFmtId="49" fontId="46" fillId="2" borderId="45" xfId="0" applyNumberFormat="1" applyFont="1" applyFill="1" applyBorder="1" applyAlignment="1">
      <alignment horizontal="center" vertical="center"/>
    </xf>
    <xf numFmtId="0" fontId="46" fillId="2" borderId="2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47" fillId="2" borderId="21" xfId="0" applyNumberFormat="1" applyFont="1" applyFill="1" applyBorder="1" applyAlignment="1">
      <alignment horizontal="center" vertical="center"/>
    </xf>
    <xf numFmtId="0" fontId="46" fillId="2" borderId="39" xfId="0" applyFont="1" applyFill="1" applyBorder="1" applyAlignment="1">
      <alignment horizontal="left" vertical="center" wrapText="1"/>
    </xf>
    <xf numFmtId="49" fontId="46" fillId="2" borderId="21" xfId="0" applyNumberFormat="1" applyFont="1" applyFill="1" applyBorder="1" applyAlignment="1">
      <alignment horizontal="center" vertical="center"/>
    </xf>
    <xf numFmtId="49" fontId="46" fillId="2" borderId="22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46" fillId="2" borderId="46" xfId="0" applyFont="1" applyFill="1" applyBorder="1" applyAlignment="1">
      <alignment horizontal="left" vertical="center" wrapText="1"/>
    </xf>
    <xf numFmtId="0" fontId="47" fillId="2" borderId="20" xfId="0" applyFont="1" applyFill="1" applyBorder="1" applyAlignment="1">
      <alignment horizontal="left" vertical="center" wrapText="1"/>
    </xf>
    <xf numFmtId="0" fontId="47" fillId="2" borderId="38" xfId="0" applyFont="1" applyFill="1" applyBorder="1" applyAlignment="1">
      <alignment horizontal="left" vertical="center" wrapText="1"/>
    </xf>
    <xf numFmtId="0" fontId="47" fillId="2" borderId="20" xfId="0" applyFont="1" applyFill="1" applyBorder="1" applyAlignment="1">
      <alignment horizontal="left" vertical="center"/>
    </xf>
    <xf numFmtId="0" fontId="47" fillId="2" borderId="39" xfId="0" applyFont="1" applyFill="1" applyBorder="1" applyAlignment="1">
      <alignment horizontal="left" vertical="center"/>
    </xf>
    <xf numFmtId="0" fontId="47" fillId="2" borderId="13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49" fontId="47" fillId="2" borderId="45" xfId="0" applyNumberFormat="1" applyFont="1" applyFill="1" applyBorder="1" applyAlignment="1">
      <alignment horizontal="left" vertical="center"/>
    </xf>
    <xf numFmtId="49" fontId="47" fillId="2" borderId="22" xfId="0" applyNumberFormat="1" applyFont="1" applyFill="1" applyBorder="1" applyAlignment="1">
      <alignment horizontal="left" vertical="center"/>
    </xf>
    <xf numFmtId="49" fontId="46" fillId="2" borderId="45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" fontId="23" fillId="2" borderId="18" xfId="0" applyNumberFormat="1" applyFont="1" applyFill="1" applyBorder="1" applyAlignment="1"/>
    <xf numFmtId="49" fontId="6" fillId="2" borderId="59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4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1" fontId="48" fillId="2" borderId="7" xfId="0" applyNumberFormat="1" applyFont="1" applyFill="1" applyBorder="1" applyAlignment="1">
      <alignment horizontal="center" vertical="center"/>
    </xf>
    <xf numFmtId="1" fontId="48" fillId="2" borderId="8" xfId="0" applyNumberFormat="1" applyFont="1" applyFill="1" applyBorder="1" applyAlignment="1">
      <alignment horizontal="center" vertical="center"/>
    </xf>
    <xf numFmtId="1" fontId="51" fillId="2" borderId="8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Border="1" applyAlignment="1">
      <alignment horizontal="center" vertical="center"/>
    </xf>
    <xf numFmtId="1" fontId="21" fillId="2" borderId="39" xfId="0" applyNumberFormat="1" applyFont="1" applyFill="1" applyBorder="1" applyAlignment="1">
      <alignment vertical="center" wrapText="1"/>
    </xf>
    <xf numFmtId="1" fontId="14" fillId="2" borderId="61" xfId="0" applyNumberFormat="1" applyFont="1" applyFill="1" applyBorder="1" applyAlignment="1">
      <alignment vertical="center"/>
    </xf>
    <xf numFmtId="1" fontId="14" fillId="2" borderId="60" xfId="0" applyNumberFormat="1" applyFont="1" applyFill="1" applyBorder="1" applyAlignment="1">
      <alignment horizontal="center" vertical="center"/>
    </xf>
    <xf numFmtId="1" fontId="22" fillId="2" borderId="65" xfId="0" applyNumberFormat="1" applyFont="1" applyFill="1" applyBorder="1" applyAlignment="1">
      <alignment vertical="center"/>
    </xf>
    <xf numFmtId="1" fontId="21" fillId="2" borderId="1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22" fillId="2" borderId="60" xfId="0" applyNumberFormat="1" applyFont="1" applyFill="1" applyBorder="1" applyAlignment="1">
      <alignment horizontal="center" vertical="center"/>
    </xf>
    <xf numFmtId="1" fontId="22" fillId="2" borderId="24" xfId="0" applyNumberFormat="1" applyFont="1" applyFill="1" applyBorder="1" applyAlignment="1">
      <alignment horizontal="right" vertical="center"/>
    </xf>
    <xf numFmtId="1" fontId="22" fillId="2" borderId="12" xfId="0" applyNumberFormat="1" applyFont="1" applyFill="1" applyBorder="1" applyAlignment="1">
      <alignment horizontal="right" vertical="center"/>
    </xf>
    <xf numFmtId="1" fontId="22" fillId="2" borderId="13" xfId="0" applyNumberFormat="1" applyFont="1" applyFill="1" applyBorder="1" applyAlignment="1">
      <alignment horizontal="right" vertical="center"/>
    </xf>
    <xf numFmtId="1" fontId="22" fillId="2" borderId="32" xfId="0" applyNumberFormat="1" applyFont="1" applyFill="1" applyBorder="1" applyAlignment="1">
      <alignment horizontal="right" vertical="center"/>
    </xf>
    <xf numFmtId="1" fontId="22" fillId="2" borderId="14" xfId="0" applyNumberFormat="1" applyFont="1" applyFill="1" applyBorder="1" applyAlignment="1">
      <alignment horizontal="right" vertical="center"/>
    </xf>
    <xf numFmtId="1" fontId="22" fillId="2" borderId="1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1" fontId="22" fillId="2" borderId="27" xfId="0" applyNumberFormat="1" applyFont="1" applyFill="1" applyBorder="1" applyAlignment="1">
      <alignment horizontal="right" vertical="center"/>
    </xf>
    <xf numFmtId="1" fontId="22" fillId="2" borderId="2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2" borderId="41" xfId="0" applyFont="1" applyFill="1" applyBorder="1" applyAlignment="1">
      <alignment horizontal="right" vertical="center"/>
    </xf>
    <xf numFmtId="1" fontId="22" fillId="2" borderId="29" xfId="0" applyNumberFormat="1" applyFont="1" applyFill="1" applyBorder="1" applyAlignment="1">
      <alignment horizontal="right" vertical="center"/>
    </xf>
    <xf numFmtId="1" fontId="23" fillId="2" borderId="14" xfId="0" applyNumberFormat="1" applyFont="1" applyFill="1" applyBorder="1" applyAlignment="1">
      <alignment horizontal="right" vertical="center"/>
    </xf>
    <xf numFmtId="1" fontId="45" fillId="2" borderId="14" xfId="0" applyNumberFormat="1" applyFont="1" applyFill="1" applyBorder="1" applyAlignment="1">
      <alignment horizontal="right" vertical="center"/>
    </xf>
    <xf numFmtId="1" fontId="22" fillId="2" borderId="30" xfId="0" applyNumberFormat="1" applyFont="1" applyFill="1" applyBorder="1" applyAlignment="1">
      <alignment horizontal="right" vertical="center"/>
    </xf>
    <xf numFmtId="1" fontId="21" fillId="2" borderId="37" xfId="0" applyNumberFormat="1" applyFont="1" applyFill="1" applyBorder="1" applyAlignment="1">
      <alignment horizontal="right" vertical="center" wrapText="1"/>
    </xf>
    <xf numFmtId="1" fontId="22" fillId="2" borderId="19" xfId="0" applyNumberFormat="1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1" fontId="23" fillId="2" borderId="13" xfId="0" applyNumberFormat="1" applyFont="1" applyFill="1" applyBorder="1" applyAlignment="1">
      <alignment horizontal="right" vertical="center"/>
    </xf>
    <xf numFmtId="1" fontId="23" fillId="2" borderId="15" xfId="0" applyNumberFormat="1" applyFont="1" applyFill="1" applyBorder="1" applyAlignment="1">
      <alignment horizontal="right" vertical="center"/>
    </xf>
    <xf numFmtId="1" fontId="23" fillId="2" borderId="39" xfId="0" applyNumberFormat="1" applyFont="1" applyFill="1" applyBorder="1" applyAlignment="1">
      <alignment vertical="center" wrapText="1"/>
    </xf>
    <xf numFmtId="0" fontId="46" fillId="2" borderId="37" xfId="0" applyFont="1" applyFill="1" applyBorder="1" applyAlignment="1">
      <alignment horizontal="left" vertical="center"/>
    </xf>
    <xf numFmtId="0" fontId="46" fillId="2" borderId="47" xfId="0" applyFont="1" applyFill="1" applyBorder="1" applyAlignment="1">
      <alignment horizontal="left" vertical="center"/>
    </xf>
    <xf numFmtId="0" fontId="6" fillId="2" borderId="6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46" fillId="2" borderId="47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/>
    </xf>
    <xf numFmtId="1" fontId="22" fillId="2" borderId="37" xfId="0" applyNumberFormat="1" applyFont="1" applyFill="1" applyBorder="1" applyAlignment="1">
      <alignment vertical="center"/>
    </xf>
    <xf numFmtId="1" fontId="22" fillId="2" borderId="34" xfId="0" applyNumberFormat="1" applyFont="1" applyFill="1" applyBorder="1" applyAlignment="1">
      <alignment vertical="center"/>
    </xf>
    <xf numFmtId="1" fontId="14" fillId="2" borderId="37" xfId="0" applyNumberFormat="1" applyFont="1" applyFill="1" applyBorder="1" applyAlignment="1">
      <alignment vertical="center"/>
    </xf>
    <xf numFmtId="1" fontId="23" fillId="2" borderId="43" xfId="0" applyNumberFormat="1" applyFont="1" applyFill="1" applyBorder="1" applyAlignment="1">
      <alignment vertical="center" wrapText="1"/>
    </xf>
    <xf numFmtId="1" fontId="21" fillId="2" borderId="37" xfId="0" applyNumberFormat="1" applyFont="1" applyFill="1" applyBorder="1" applyAlignment="1">
      <alignment vertical="center"/>
    </xf>
    <xf numFmtId="1" fontId="21" fillId="2" borderId="37" xfId="0" applyNumberFormat="1" applyFont="1" applyFill="1" applyBorder="1" applyAlignment="1">
      <alignment vertical="center" wrapText="1"/>
    </xf>
    <xf numFmtId="1" fontId="22" fillId="2" borderId="66" xfId="0" applyNumberFormat="1" applyFont="1" applyFill="1" applyBorder="1" applyAlignment="1">
      <alignment vertical="center"/>
    </xf>
    <xf numFmtId="1" fontId="23" fillId="2" borderId="47" xfId="0" applyNumberFormat="1" applyFont="1" applyFill="1" applyBorder="1" applyAlignment="1">
      <alignment vertical="center"/>
    </xf>
    <xf numFmtId="49" fontId="6" fillId="2" borderId="34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1" fontId="23" fillId="2" borderId="19" xfId="0" applyNumberFormat="1" applyFont="1" applyFill="1" applyBorder="1" applyAlignment="1">
      <alignment vertical="center"/>
    </xf>
    <xf numFmtId="1" fontId="22" fillId="2" borderId="22" xfId="0" applyNumberFormat="1" applyFont="1" applyFill="1" applyBorder="1" applyAlignment="1">
      <alignment vertical="center"/>
    </xf>
    <xf numFmtId="1" fontId="22" fillId="2" borderId="25" xfId="0" applyNumberFormat="1" applyFont="1" applyFill="1" applyBorder="1" applyAlignment="1">
      <alignment horizontal="right" vertical="center"/>
    </xf>
    <xf numFmtId="1" fontId="22" fillId="2" borderId="45" xfId="0" applyNumberFormat="1" applyFont="1" applyFill="1" applyBorder="1" applyAlignment="1">
      <alignment horizontal="right" vertical="center"/>
    </xf>
    <xf numFmtId="1" fontId="21" fillId="2" borderId="38" xfId="0" applyNumberFormat="1" applyFont="1" applyFill="1" applyBorder="1" applyAlignment="1">
      <alignment vertical="center" wrapText="1"/>
    </xf>
    <xf numFmtId="0" fontId="24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52" fillId="2" borderId="13" xfId="0" applyFont="1" applyFill="1" applyBorder="1" applyAlignment="1">
      <alignment horizontal="center" vertical="center"/>
    </xf>
    <xf numFmtId="0" fontId="53" fillId="2" borderId="13" xfId="0" applyFont="1" applyFill="1" applyBorder="1" applyAlignment="1">
      <alignment horizontal="center" vertical="center"/>
    </xf>
    <xf numFmtId="1" fontId="54" fillId="2" borderId="27" xfId="0" applyNumberFormat="1" applyFont="1" applyFill="1" applyBorder="1" applyAlignment="1">
      <alignment horizontal="center" vertical="center"/>
    </xf>
    <xf numFmtId="1" fontId="54" fillId="2" borderId="28" xfId="0" applyNumberFormat="1" applyFont="1" applyFill="1" applyBorder="1" applyAlignment="1">
      <alignment horizontal="center" vertical="center"/>
    </xf>
    <xf numFmtId="1" fontId="54" fillId="2" borderId="12" xfId="0" applyNumberFormat="1" applyFont="1" applyFill="1" applyBorder="1" applyAlignment="1">
      <alignment horizontal="center" vertical="center"/>
    </xf>
    <xf numFmtId="1" fontId="54" fillId="2" borderId="19" xfId="0" applyNumberFormat="1" applyFont="1" applyFill="1" applyBorder="1" applyAlignment="1">
      <alignment horizontal="center" vertical="center"/>
    </xf>
    <xf numFmtId="1" fontId="54" fillId="2" borderId="21" xfId="0" applyNumberFormat="1" applyFont="1" applyFill="1" applyBorder="1" applyAlignment="1">
      <alignment horizontal="center" vertical="center"/>
    </xf>
    <xf numFmtId="1" fontId="54" fillId="2" borderId="22" xfId="0" applyNumberFormat="1" applyFont="1" applyFill="1" applyBorder="1" applyAlignment="1">
      <alignment horizontal="center" vertical="center"/>
    </xf>
    <xf numFmtId="1" fontId="54" fillId="2" borderId="17" xfId="0" applyNumberFormat="1" applyFont="1" applyFill="1" applyBorder="1" applyAlignment="1">
      <alignment horizontal="center" vertical="center"/>
    </xf>
    <xf numFmtId="1" fontId="54" fillId="2" borderId="38" xfId="0" applyNumberFormat="1" applyFont="1" applyFill="1" applyBorder="1" applyAlignment="1">
      <alignment horizontal="center" vertical="center"/>
    </xf>
    <xf numFmtId="1" fontId="54" fillId="2" borderId="35" xfId="0" applyNumberFormat="1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/>
    </xf>
    <xf numFmtId="0" fontId="37" fillId="2" borderId="16" xfId="0" applyFont="1" applyFill="1" applyBorder="1" applyAlignment="1">
      <alignment horizontal="center" vertical="center"/>
    </xf>
    <xf numFmtId="0" fontId="37" fillId="2" borderId="60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/>
    </xf>
    <xf numFmtId="0" fontId="37" fillId="2" borderId="6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22" fillId="2" borderId="52" xfId="0" applyNumberFormat="1" applyFont="1" applyFill="1" applyBorder="1" applyAlignment="1">
      <alignment horizontal="left" vertical="center"/>
    </xf>
    <xf numFmtId="1" fontId="15" fillId="2" borderId="0" xfId="0" applyNumberFormat="1" applyFont="1" applyFill="1"/>
    <xf numFmtId="0" fontId="24" fillId="2" borderId="38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1" fontId="21" fillId="2" borderId="47" xfId="0" applyNumberFormat="1" applyFont="1" applyFill="1" applyBorder="1" applyAlignment="1">
      <alignment vertical="center" wrapText="1"/>
    </xf>
    <xf numFmtId="1" fontId="14" fillId="2" borderId="47" xfId="0" applyNumberFormat="1" applyFont="1" applyFill="1" applyBorder="1" applyAlignment="1">
      <alignment vertical="center" wrapText="1"/>
    </xf>
    <xf numFmtId="1" fontId="20" fillId="2" borderId="37" xfId="0" applyNumberFormat="1" applyFont="1" applyFill="1" applyBorder="1" applyAlignment="1">
      <alignment vertical="center" wrapText="1"/>
    </xf>
    <xf numFmtId="1" fontId="23" fillId="2" borderId="52" xfId="0" applyNumberFormat="1" applyFont="1" applyFill="1" applyBorder="1" applyAlignment="1">
      <alignment horizontal="left" vertical="center"/>
    </xf>
    <xf numFmtId="1" fontId="22" fillId="2" borderId="33" xfId="0" applyNumberFormat="1" applyFont="1" applyFill="1" applyBorder="1" applyAlignment="1">
      <alignment horizontal="left" vertical="center"/>
    </xf>
    <xf numFmtId="1" fontId="14" fillId="2" borderId="36" xfId="0" applyNumberFormat="1" applyFont="1" applyFill="1" applyBorder="1" applyAlignment="1">
      <alignment horizontal="left" vertical="center"/>
    </xf>
    <xf numFmtId="1" fontId="21" fillId="2" borderId="36" xfId="0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49" fontId="6" fillId="2" borderId="3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58" fillId="0" borderId="0" xfId="0" applyFont="1"/>
    <xf numFmtId="0" fontId="58" fillId="2" borderId="0" xfId="0" applyFont="1" applyFill="1" applyBorder="1" applyAlignment="1">
      <alignment horizontal="center" vertical="center"/>
    </xf>
    <xf numFmtId="0" fontId="58" fillId="0" borderId="0" xfId="0" applyFont="1" applyAlignment="1">
      <alignment horizontal="right" vertical="center"/>
    </xf>
    <xf numFmtId="1" fontId="22" fillId="2" borderId="43" xfId="0" applyNumberFormat="1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1" fontId="22" fillId="2" borderId="34" xfId="0" applyNumberFormat="1" applyFont="1" applyFill="1" applyBorder="1" applyAlignment="1">
      <alignment horizontal="center" vertical="center"/>
    </xf>
    <xf numFmtId="1" fontId="23" fillId="2" borderId="47" xfId="0" applyNumberFormat="1" applyFont="1" applyFill="1" applyBorder="1" applyAlignment="1">
      <alignment horizontal="center" vertical="center"/>
    </xf>
    <xf numFmtId="1" fontId="23" fillId="2" borderId="43" xfId="0" applyNumberFormat="1" applyFont="1" applyFill="1" applyBorder="1" applyAlignment="1">
      <alignment horizontal="center" vertical="center"/>
    </xf>
    <xf numFmtId="1" fontId="22" fillId="2" borderId="37" xfId="0" applyNumberFormat="1" applyFont="1" applyFill="1" applyBorder="1" applyAlignment="1">
      <alignment horizontal="center" vertical="center"/>
    </xf>
    <xf numFmtId="1" fontId="22" fillId="2" borderId="66" xfId="0" applyNumberFormat="1" applyFont="1" applyFill="1" applyBorder="1" applyAlignment="1">
      <alignment horizontal="center" vertical="center"/>
    </xf>
    <xf numFmtId="1" fontId="22" fillId="2" borderId="47" xfId="0" applyNumberFormat="1" applyFont="1" applyFill="1" applyBorder="1" applyAlignment="1">
      <alignment horizontal="center" vertical="center"/>
    </xf>
    <xf numFmtId="1" fontId="14" fillId="2" borderId="37" xfId="0" applyNumberFormat="1" applyFont="1" applyFill="1" applyBorder="1" applyAlignment="1">
      <alignment horizontal="center" vertical="center"/>
    </xf>
    <xf numFmtId="1" fontId="14" fillId="2" borderId="47" xfId="0" applyNumberFormat="1" applyFont="1" applyFill="1" applyBorder="1" applyAlignment="1">
      <alignment horizontal="center" vertical="center"/>
    </xf>
    <xf numFmtId="1" fontId="21" fillId="2" borderId="37" xfId="0" applyNumberFormat="1" applyFont="1" applyFill="1" applyBorder="1" applyAlignment="1">
      <alignment horizontal="center" vertical="center"/>
    </xf>
    <xf numFmtId="1" fontId="22" fillId="2" borderId="35" xfId="0" applyNumberFormat="1" applyFont="1" applyFill="1" applyBorder="1" applyAlignment="1">
      <alignment horizontal="center" vertical="center"/>
    </xf>
    <xf numFmtId="1" fontId="22" fillId="2" borderId="17" xfId="0" applyNumberFormat="1" applyFont="1" applyFill="1" applyBorder="1" applyAlignment="1">
      <alignment horizontal="center" vertical="center"/>
    </xf>
    <xf numFmtId="1" fontId="22" fillId="2" borderId="46" xfId="0" applyNumberFormat="1" applyFont="1" applyFill="1" applyBorder="1" applyAlignment="1">
      <alignment horizontal="center" vertical="center"/>
    </xf>
    <xf numFmtId="1" fontId="14" fillId="2" borderId="38" xfId="0" applyNumberFormat="1" applyFont="1" applyFill="1" applyBorder="1" applyAlignment="1">
      <alignment horizontal="center" vertical="center"/>
    </xf>
    <xf numFmtId="1" fontId="22" fillId="2" borderId="51" xfId="0" applyNumberFormat="1" applyFont="1" applyFill="1" applyBorder="1" applyAlignment="1">
      <alignment horizontal="center" vertical="center"/>
    </xf>
    <xf numFmtId="1" fontId="14" fillId="2" borderId="46" xfId="0" applyNumberFormat="1" applyFont="1" applyFill="1" applyBorder="1" applyAlignment="1">
      <alignment horizontal="center" vertical="center"/>
    </xf>
    <xf numFmtId="1" fontId="21" fillId="2" borderId="37" xfId="0" applyNumberFormat="1" applyFont="1" applyFill="1" applyBorder="1" applyAlignment="1">
      <alignment horizontal="center" vertical="center" wrapText="1"/>
    </xf>
    <xf numFmtId="1" fontId="23" fillId="2" borderId="37" xfId="0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58" fillId="2" borderId="0" xfId="0" applyFont="1" applyFill="1"/>
    <xf numFmtId="0" fontId="59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left" vertical="center"/>
    </xf>
    <xf numFmtId="49" fontId="5" fillId="2" borderId="43" xfId="0" applyNumberFormat="1" applyFont="1" applyFill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 wrapText="1"/>
    </xf>
    <xf numFmtId="2" fontId="5" fillId="2" borderId="19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16" fontId="8" fillId="2" borderId="0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47" fillId="2" borderId="0" xfId="0" applyNumberFormat="1" applyFont="1" applyFill="1" applyBorder="1" applyAlignment="1">
      <alignment horizontal="center" vertical="center"/>
    </xf>
    <xf numFmtId="49" fontId="47" fillId="2" borderId="0" xfId="0" applyNumberFormat="1" applyFont="1" applyFill="1" applyBorder="1" applyAlignment="1">
      <alignment horizontal="left" vertical="center"/>
    </xf>
    <xf numFmtId="0" fontId="47" fillId="2" borderId="0" xfId="0" applyFont="1" applyFill="1" applyBorder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46" fillId="2" borderId="0" xfId="0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49" fontId="46" fillId="2" borderId="0" xfId="0" applyNumberFormat="1" applyFont="1" applyFill="1" applyBorder="1" applyAlignment="1">
      <alignment horizontal="center" vertical="center"/>
    </xf>
    <xf numFmtId="0" fontId="46" fillId="2" borderId="61" xfId="0" applyFont="1" applyFill="1" applyBorder="1" applyAlignment="1">
      <alignment horizontal="center" vertical="center"/>
    </xf>
    <xf numFmtId="0" fontId="47" fillId="2" borderId="6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49" fontId="62" fillId="2" borderId="0" xfId="0" applyNumberFormat="1" applyFont="1" applyFill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/>
    <xf numFmtId="1" fontId="54" fillId="2" borderId="26" xfId="0" applyNumberFormat="1" applyFont="1" applyFill="1" applyBorder="1" applyAlignment="1">
      <alignment horizontal="center" vertical="center"/>
    </xf>
    <xf numFmtId="1" fontId="54" fillId="2" borderId="18" xfId="0" applyNumberFormat="1" applyFont="1" applyFill="1" applyBorder="1" applyAlignment="1">
      <alignment horizontal="center" vertical="center"/>
    </xf>
    <xf numFmtId="1" fontId="54" fillId="2" borderId="20" xfId="0" applyNumberFormat="1" applyFont="1" applyFill="1" applyBorder="1" applyAlignment="1">
      <alignment horizontal="center" vertical="center"/>
    </xf>
    <xf numFmtId="1" fontId="63" fillId="2" borderId="0" xfId="0" applyNumberFormat="1" applyFont="1" applyFill="1" applyAlignment="1">
      <alignment horizontal="center" vertical="center"/>
    </xf>
    <xf numFmtId="0" fontId="47" fillId="2" borderId="21" xfId="0" applyFont="1" applyFill="1" applyBorder="1" applyAlignment="1">
      <alignment horizontal="center" vertical="center" wrapText="1"/>
    </xf>
    <xf numFmtId="1" fontId="5" fillId="2" borderId="43" xfId="0" applyNumberFormat="1" applyFont="1" applyFill="1" applyBorder="1" applyAlignment="1">
      <alignment horizontal="left" vertical="center"/>
    </xf>
    <xf numFmtId="1" fontId="54" fillId="3" borderId="12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46" fillId="2" borderId="47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" fontId="14" fillId="2" borderId="21" xfId="0" applyNumberFormat="1" applyFont="1" applyFill="1" applyBorder="1" applyAlignment="1">
      <alignment horizontal="center" vertical="center"/>
    </xf>
    <xf numFmtId="1" fontId="14" fillId="2" borderId="22" xfId="0" applyNumberFormat="1" applyFont="1" applyFill="1" applyBorder="1" applyAlignment="1">
      <alignment horizontal="center" vertical="center"/>
    </xf>
    <xf numFmtId="1" fontId="22" fillId="2" borderId="16" xfId="0" applyNumberFormat="1" applyFont="1" applyFill="1" applyBorder="1" applyAlignment="1">
      <alignment horizontal="center" vertical="center"/>
    </xf>
    <xf numFmtId="1" fontId="23" fillId="2" borderId="7" xfId="0" applyNumberFormat="1" applyFont="1" applyFill="1" applyBorder="1" applyAlignment="1">
      <alignment horizontal="center" vertical="center"/>
    </xf>
    <xf numFmtId="1" fontId="22" fillId="2" borderId="61" xfId="0" applyNumberFormat="1" applyFont="1" applyFill="1" applyBorder="1" applyAlignment="1">
      <alignment horizontal="center" vertical="center"/>
    </xf>
    <xf numFmtId="1" fontId="22" fillId="2" borderId="63" xfId="0" applyNumberFormat="1" applyFont="1" applyFill="1" applyBorder="1" applyAlignment="1">
      <alignment horizontal="center" vertical="center"/>
    </xf>
    <xf numFmtId="1" fontId="22" fillId="2" borderId="12" xfId="0" applyNumberFormat="1" applyFont="1" applyFill="1" applyBorder="1" applyAlignment="1">
      <alignment vertical="center" wrapText="1"/>
    </xf>
    <xf numFmtId="1" fontId="22" fillId="2" borderId="21" xfId="0" applyNumberFormat="1" applyFont="1" applyFill="1" applyBorder="1" applyAlignment="1">
      <alignment vertical="center"/>
    </xf>
    <xf numFmtId="1" fontId="22" fillId="2" borderId="20" xfId="0" applyNumberFormat="1" applyFont="1" applyFill="1" applyBorder="1" applyAlignment="1">
      <alignment vertical="center" wrapText="1"/>
    </xf>
    <xf numFmtId="1" fontId="14" fillId="2" borderId="47" xfId="0" applyNumberFormat="1" applyFont="1" applyFill="1" applyBorder="1" applyAlignment="1">
      <alignment vertical="center"/>
    </xf>
    <xf numFmtId="1" fontId="14" fillId="2" borderId="54" xfId="0" applyNumberFormat="1" applyFont="1" applyFill="1" applyBorder="1" applyAlignment="1">
      <alignment horizontal="left" vertical="center"/>
    </xf>
    <xf numFmtId="1" fontId="22" fillId="2" borderId="26" xfId="0" applyNumberFormat="1" applyFont="1" applyFill="1" applyBorder="1" applyAlignment="1">
      <alignment horizontal="left" vertical="center"/>
    </xf>
    <xf numFmtId="1" fontId="22" fillId="2" borderId="18" xfId="0" applyNumberFormat="1" applyFont="1" applyFill="1" applyBorder="1" applyAlignment="1">
      <alignment horizontal="left" vertical="center"/>
    </xf>
    <xf numFmtId="1" fontId="22" fillId="2" borderId="20" xfId="0" applyNumberFormat="1" applyFont="1" applyFill="1" applyBorder="1" applyAlignment="1">
      <alignment horizontal="left" vertical="center"/>
    </xf>
    <xf numFmtId="1" fontId="22" fillId="2" borderId="22" xfId="0" applyNumberFormat="1" applyFont="1" applyFill="1" applyBorder="1" applyAlignment="1">
      <alignment horizontal="center" vertical="center"/>
    </xf>
    <xf numFmtId="1" fontId="23" fillId="2" borderId="12" xfId="0" applyNumberFormat="1" applyFont="1" applyFill="1" applyBorder="1" applyAlignment="1">
      <alignment vertical="center"/>
    </xf>
    <xf numFmtId="0" fontId="3" fillId="2" borderId="5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" fontId="23" fillId="2" borderId="17" xfId="0" applyNumberFormat="1" applyFont="1" applyFill="1" applyBorder="1" applyAlignment="1">
      <alignment vertical="center" wrapText="1"/>
    </xf>
    <xf numFmtId="1" fontId="23" fillId="2" borderId="61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center" vertical="center"/>
    </xf>
    <xf numFmtId="1" fontId="25" fillId="2" borderId="14" xfId="0" applyNumberFormat="1" applyFont="1" applyFill="1" applyBorder="1" applyAlignment="1">
      <alignment horizontal="center" vertical="center"/>
    </xf>
    <xf numFmtId="1" fontId="23" fillId="2" borderId="8" xfId="0" applyNumberFormat="1" applyFont="1" applyFill="1" applyBorder="1" applyAlignment="1">
      <alignment horizontal="center" vertical="center"/>
    </xf>
    <xf numFmtId="1" fontId="23" fillId="2" borderId="63" xfId="0" applyNumberFormat="1" applyFont="1" applyFill="1" applyBorder="1" applyAlignment="1">
      <alignment horizontal="left" vertical="center"/>
    </xf>
    <xf numFmtId="1" fontId="22" fillId="2" borderId="33" xfId="0" applyNumberFormat="1" applyFont="1" applyFill="1" applyBorder="1" applyAlignment="1">
      <alignment horizontal="center" vertical="center"/>
    </xf>
    <xf numFmtId="1" fontId="22" fillId="2" borderId="52" xfId="0" applyNumberFormat="1" applyFont="1" applyFill="1" applyBorder="1" applyAlignment="1">
      <alignment horizontal="center" vertical="center"/>
    </xf>
    <xf numFmtId="1" fontId="22" fillId="2" borderId="54" xfId="0" applyNumberFormat="1" applyFont="1" applyFill="1" applyBorder="1" applyAlignment="1">
      <alignment horizontal="center" vertical="center"/>
    </xf>
    <xf numFmtId="1" fontId="23" fillId="2" borderId="36" xfId="0" applyNumberFormat="1" applyFont="1" applyFill="1" applyBorder="1" applyAlignment="1">
      <alignment horizontal="center"/>
    </xf>
    <xf numFmtId="1" fontId="21" fillId="2" borderId="0" xfId="0" applyNumberFormat="1" applyFont="1" applyFill="1" applyBorder="1" applyAlignment="1">
      <alignment horizontal="right"/>
    </xf>
    <xf numFmtId="1" fontId="23" fillId="2" borderId="0" xfId="0" applyNumberFormat="1" applyFont="1" applyFill="1" applyBorder="1" applyAlignment="1">
      <alignment horizontal="center"/>
    </xf>
    <xf numFmtId="0" fontId="0" fillId="0" borderId="0" xfId="0" applyBorder="1"/>
    <xf numFmtId="1" fontId="64" fillId="2" borderId="16" xfId="0" applyNumberFormat="1" applyFont="1" applyFill="1" applyBorder="1" applyAlignment="1">
      <alignment horizontal="center" vertical="center"/>
    </xf>
    <xf numFmtId="1" fontId="64" fillId="2" borderId="60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" fontId="22" fillId="2" borderId="36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 wrapText="1"/>
    </xf>
    <xf numFmtId="1" fontId="24" fillId="2" borderId="23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24" fillId="2" borderId="66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24" fillId="2" borderId="51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1" fontId="24" fillId="2" borderId="18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6" fillId="2" borderId="64" xfId="0" applyFont="1" applyFill="1" applyBorder="1" applyAlignment="1">
      <alignment horizontal="center" vertical="center"/>
    </xf>
    <xf numFmtId="1" fontId="22" fillId="2" borderId="21" xfId="0" applyNumberFormat="1" applyFont="1" applyFill="1" applyBorder="1" applyAlignment="1">
      <alignment horizontal="center" vertical="center"/>
    </xf>
    <xf numFmtId="1" fontId="22" fillId="2" borderId="30" xfId="0" applyNumberFormat="1" applyFont="1" applyFill="1" applyBorder="1" applyAlignment="1">
      <alignment horizontal="center" vertical="center"/>
    </xf>
    <xf numFmtId="1" fontId="21" fillId="2" borderId="21" xfId="0" applyNumberFormat="1" applyFont="1" applyFill="1" applyBorder="1" applyAlignment="1">
      <alignment horizontal="center" vertical="center"/>
    </xf>
    <xf numFmtId="1" fontId="21" fillId="2" borderId="22" xfId="0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 vertical="center"/>
    </xf>
    <xf numFmtId="1" fontId="14" fillId="2" borderId="45" xfId="0" applyNumberFormat="1" applyFont="1" applyFill="1" applyBorder="1" applyAlignment="1">
      <alignment horizontal="center" vertical="center"/>
    </xf>
    <xf numFmtId="1" fontId="14" fillId="2" borderId="15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0" fontId="46" fillId="2" borderId="30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7" fillId="2" borderId="21" xfId="0" applyFont="1" applyFill="1" applyBorder="1" applyAlignment="1">
      <alignment horizontal="center" vertical="center"/>
    </xf>
    <xf numFmtId="0" fontId="47" fillId="2" borderId="2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1" fontId="22" fillId="2" borderId="65" xfId="0" applyNumberFormat="1" applyFont="1" applyFill="1" applyBorder="1" applyAlignment="1">
      <alignment horizontal="center" vertical="center"/>
    </xf>
    <xf numFmtId="1" fontId="22" fillId="2" borderId="65" xfId="0" applyNumberFormat="1" applyFont="1" applyFill="1" applyBorder="1" applyAlignment="1">
      <alignment horizontal="left" vertical="center"/>
    </xf>
    <xf numFmtId="49" fontId="22" fillId="2" borderId="60" xfId="0" applyNumberFormat="1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3" fillId="2" borderId="60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1" fontId="23" fillId="2" borderId="18" xfId="0" applyNumberFormat="1" applyFont="1" applyFill="1" applyBorder="1" applyAlignment="1">
      <alignment horizontal="left" vertical="center"/>
    </xf>
    <xf numFmtId="1" fontId="23" fillId="2" borderId="61" xfId="0" applyNumberFormat="1" applyFont="1" applyFill="1" applyBorder="1" applyAlignment="1">
      <alignment horizontal="center" vertical="center"/>
    </xf>
    <xf numFmtId="1" fontId="24" fillId="2" borderId="26" xfId="0" applyNumberFormat="1" applyFont="1" applyFill="1" applyBorder="1" applyAlignment="1">
      <alignment horizontal="center" vertical="center"/>
    </xf>
    <xf numFmtId="1" fontId="24" fillId="2" borderId="27" xfId="0" applyNumberFormat="1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center" vertical="center"/>
    </xf>
    <xf numFmtId="1" fontId="24" fillId="2" borderId="17" xfId="0" applyNumberFormat="1" applyFont="1" applyFill="1" applyBorder="1" applyAlignment="1">
      <alignment horizontal="center" vertical="center"/>
    </xf>
    <xf numFmtId="1" fontId="24" fillId="2" borderId="5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37" fillId="2" borderId="64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1" fontId="54" fillId="2" borderId="51" xfId="0" applyNumberFormat="1" applyFont="1" applyFill="1" applyBorder="1" applyAlignment="1">
      <alignment horizontal="center" vertical="center"/>
    </xf>
    <xf numFmtId="1" fontId="54" fillId="2" borderId="24" xfId="0" applyNumberFormat="1" applyFont="1" applyFill="1" applyBorder="1" applyAlignment="1">
      <alignment horizontal="center" vertical="center"/>
    </xf>
    <xf numFmtId="1" fontId="54" fillId="2" borderId="25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/>
    </xf>
    <xf numFmtId="0" fontId="52" fillId="2" borderId="21" xfId="0" applyFont="1" applyFill="1" applyBorder="1" applyAlignment="1">
      <alignment horizontal="center" vertical="center"/>
    </xf>
    <xf numFmtId="0" fontId="53" fillId="2" borderId="2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left" vertical="center"/>
    </xf>
    <xf numFmtId="1" fontId="54" fillId="2" borderId="67" xfId="0" applyNumberFormat="1" applyFont="1" applyFill="1" applyBorder="1" applyAlignment="1">
      <alignment horizontal="center" vertical="center"/>
    </xf>
    <xf numFmtId="0" fontId="53" fillId="2" borderId="39" xfId="0" applyFont="1" applyFill="1" applyBorder="1" applyAlignment="1">
      <alignment horizontal="center" vertical="center"/>
    </xf>
    <xf numFmtId="0" fontId="52" fillId="2" borderId="4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53" fillId="2" borderId="45" xfId="0" applyFont="1" applyFill="1" applyBorder="1" applyAlignment="1">
      <alignment horizontal="center" vertical="center"/>
    </xf>
    <xf numFmtId="1" fontId="54" fillId="2" borderId="23" xfId="0" applyNumberFormat="1" applyFont="1" applyFill="1" applyBorder="1" applyAlignment="1">
      <alignment horizontal="center" vertical="center"/>
    </xf>
    <xf numFmtId="1" fontId="54" fillId="2" borderId="41" xfId="0" applyNumberFormat="1" applyFont="1" applyFill="1" applyBorder="1" applyAlignment="1">
      <alignment horizontal="center" vertical="center"/>
    </xf>
    <xf numFmtId="0" fontId="52" fillId="2" borderId="39" xfId="0" applyFont="1" applyFill="1" applyBorder="1" applyAlignment="1">
      <alignment horizontal="center" vertical="center"/>
    </xf>
    <xf numFmtId="0" fontId="52" fillId="2" borderId="20" xfId="0" applyFont="1" applyFill="1" applyBorder="1" applyAlignment="1">
      <alignment horizontal="center" vertical="center"/>
    </xf>
    <xf numFmtId="0" fontId="53" fillId="2" borderId="22" xfId="0" applyFont="1" applyFill="1" applyBorder="1" applyAlignment="1">
      <alignment horizontal="center" vertical="center"/>
    </xf>
    <xf numFmtId="0" fontId="53" fillId="2" borderId="20" xfId="0" applyFont="1" applyFill="1" applyBorder="1" applyAlignment="1">
      <alignment horizontal="center" vertical="center"/>
    </xf>
    <xf numFmtId="0" fontId="52" fillId="2" borderId="22" xfId="0" applyFont="1" applyFill="1" applyBorder="1" applyAlignment="1">
      <alignment horizontal="center" vertical="center"/>
    </xf>
    <xf numFmtId="164" fontId="22" fillId="2" borderId="17" xfId="0" applyNumberFormat="1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49" fontId="66" fillId="2" borderId="0" xfId="0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58" xfId="0" applyNumberFormat="1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right" vertical="center"/>
    </xf>
    <xf numFmtId="49" fontId="6" fillId="2" borderId="35" xfId="0" applyNumberFormat="1" applyFont="1" applyFill="1" applyBorder="1" applyAlignment="1">
      <alignment horizontal="right" vertical="center"/>
    </xf>
    <xf numFmtId="49" fontId="6" fillId="2" borderId="29" xfId="0" applyNumberFormat="1" applyFont="1" applyFill="1" applyBorder="1" applyAlignment="1">
      <alignment horizontal="right" vertical="center"/>
    </xf>
    <xf numFmtId="49" fontId="6" fillId="2" borderId="16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 vertical="center"/>
    </xf>
    <xf numFmtId="1" fontId="54" fillId="2" borderId="29" xfId="0" applyNumberFormat="1" applyFont="1" applyFill="1" applyBorder="1" applyAlignment="1">
      <alignment horizontal="center" vertical="center"/>
    </xf>
    <xf numFmtId="1" fontId="54" fillId="2" borderId="14" xfId="0" applyNumberFormat="1" applyFont="1" applyFill="1" applyBorder="1" applyAlignment="1">
      <alignment horizontal="center" vertical="center"/>
    </xf>
    <xf numFmtId="1" fontId="54" fillId="2" borderId="30" xfId="0" applyNumberFormat="1" applyFont="1" applyFill="1" applyBorder="1" applyAlignment="1">
      <alignment horizontal="center" vertical="center"/>
    </xf>
    <xf numFmtId="1" fontId="24" fillId="2" borderId="64" xfId="0" applyNumberFormat="1" applyFont="1" applyFill="1" applyBorder="1" applyAlignment="1">
      <alignment horizontal="center" vertical="center"/>
    </xf>
    <xf numFmtId="1" fontId="24" fillId="2" borderId="60" xfId="0" applyNumberFormat="1" applyFont="1" applyFill="1" applyBorder="1" applyAlignment="1">
      <alignment horizontal="center" vertical="center"/>
    </xf>
    <xf numFmtId="1" fontId="24" fillId="2" borderId="16" xfId="0" applyNumberFormat="1" applyFont="1" applyFill="1" applyBorder="1" applyAlignment="1">
      <alignment horizontal="center" vertical="center"/>
    </xf>
    <xf numFmtId="1" fontId="22" fillId="4" borderId="6" xfId="0" applyNumberFormat="1" applyFont="1" applyFill="1" applyBorder="1" applyAlignment="1">
      <alignment horizontal="center" vertical="center"/>
    </xf>
    <xf numFmtId="1" fontId="64" fillId="4" borderId="16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" fontId="54" fillId="4" borderId="31" xfId="0" applyNumberFormat="1" applyFont="1" applyFill="1" applyBorder="1" applyAlignment="1">
      <alignment horizontal="center" vertical="center"/>
    </xf>
    <xf numFmtId="1" fontId="54" fillId="4" borderId="58" xfId="0" applyNumberFormat="1" applyFont="1" applyFill="1" applyBorder="1" applyAlignment="1">
      <alignment horizontal="center" vertical="center"/>
    </xf>
    <xf numFmtId="1" fontId="54" fillId="4" borderId="59" xfId="0" applyNumberFormat="1" applyFont="1" applyFill="1" applyBorder="1" applyAlignment="1">
      <alignment horizontal="center" vertical="center"/>
    </xf>
    <xf numFmtId="1" fontId="54" fillId="4" borderId="3" xfId="0" applyNumberFormat="1" applyFont="1" applyFill="1" applyBorder="1" applyAlignment="1">
      <alignment horizontal="center" vertical="center"/>
    </xf>
    <xf numFmtId="0" fontId="72" fillId="4" borderId="0" xfId="0" applyFont="1" applyFill="1" applyAlignment="1">
      <alignment horizontal="center" vertical="center"/>
    </xf>
    <xf numFmtId="0" fontId="8" fillId="4" borderId="0" xfId="0" applyFont="1" applyFill="1"/>
    <xf numFmtId="1" fontId="24" fillId="4" borderId="16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textRotation="90"/>
    </xf>
    <xf numFmtId="0" fontId="5" fillId="4" borderId="3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66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center" vertical="center" textRotation="90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vertical="center"/>
    </xf>
    <xf numFmtId="0" fontId="5" fillId="4" borderId="28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center" wrapText="1"/>
    </xf>
    <xf numFmtId="49" fontId="5" fillId="4" borderId="27" xfId="0" applyNumberFormat="1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54" fillId="4" borderId="26" xfId="0" applyNumberFormat="1" applyFont="1" applyFill="1" applyBorder="1" applyAlignment="1">
      <alignment horizontal="center" vertical="center"/>
    </xf>
    <xf numFmtId="1" fontId="54" fillId="4" borderId="27" xfId="0" applyNumberFormat="1" applyFont="1" applyFill="1" applyBorder="1" applyAlignment="1">
      <alignment horizontal="center" vertical="center"/>
    </xf>
    <xf numFmtId="1" fontId="54" fillId="4" borderId="28" xfId="0" applyNumberFormat="1" applyFont="1" applyFill="1" applyBorder="1" applyAlignment="1">
      <alignment horizontal="center" vertical="center"/>
    </xf>
    <xf numFmtId="1" fontId="54" fillId="4" borderId="68" xfId="0" applyNumberFormat="1" applyFont="1" applyFill="1" applyBorder="1" applyAlignment="1">
      <alignment horizontal="center" vertical="center"/>
    </xf>
    <xf numFmtId="1" fontId="54" fillId="4" borderId="69" xfId="0" applyNumberFormat="1" applyFont="1" applyFill="1" applyBorder="1" applyAlignment="1">
      <alignment horizontal="center" vertical="center"/>
    </xf>
    <xf numFmtId="1" fontId="54" fillId="4" borderId="24" xfId="0" applyNumberFormat="1" applyFont="1" applyFill="1" applyBorder="1" applyAlignment="1">
      <alignment horizontal="center" vertical="center"/>
    </xf>
    <xf numFmtId="1" fontId="54" fillId="4" borderId="25" xfId="0" applyNumberFormat="1" applyFont="1" applyFill="1" applyBorder="1" applyAlignment="1">
      <alignment horizontal="center" vertical="center"/>
    </xf>
    <xf numFmtId="1" fontId="65" fillId="4" borderId="26" xfId="0" applyNumberFormat="1" applyFont="1" applyFill="1" applyBorder="1" applyAlignment="1">
      <alignment horizontal="center" vertical="center"/>
    </xf>
    <xf numFmtId="1" fontId="54" fillId="4" borderId="35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left" vertical="center"/>
    </xf>
    <xf numFmtId="49" fontId="6" fillId="4" borderId="28" xfId="0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1" fontId="14" fillId="4" borderId="33" xfId="0" applyNumberFormat="1" applyFont="1" applyFill="1" applyBorder="1" applyAlignment="1">
      <alignment horizontal="center" vertical="center"/>
    </xf>
    <xf numFmtId="0" fontId="46" fillId="4" borderId="29" xfId="0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left" vertical="center"/>
    </xf>
    <xf numFmtId="0" fontId="46" fillId="4" borderId="27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35" xfId="0" applyFont="1" applyFill="1" applyBorder="1" applyAlignment="1">
      <alignment horizontal="left" vertical="center"/>
    </xf>
    <xf numFmtId="0" fontId="46" fillId="4" borderId="34" xfId="0" applyFont="1" applyFill="1" applyBorder="1" applyAlignment="1">
      <alignment horizontal="left" vertical="center"/>
    </xf>
    <xf numFmtId="49" fontId="46" fillId="4" borderId="0" xfId="0" applyNumberFormat="1" applyFont="1" applyFill="1" applyBorder="1" applyAlignment="1">
      <alignment horizontal="center" vertical="center"/>
    </xf>
    <xf numFmtId="0" fontId="46" fillId="4" borderId="24" xfId="0" applyFont="1" applyFill="1" applyBorder="1" applyAlignment="1">
      <alignment horizontal="center" vertical="center"/>
    </xf>
    <xf numFmtId="0" fontId="46" fillId="4" borderId="32" xfId="0" applyFont="1" applyFill="1" applyBorder="1" applyAlignment="1">
      <alignment horizontal="center" vertical="center"/>
    </xf>
    <xf numFmtId="0" fontId="46" fillId="4" borderId="51" xfId="0" applyFont="1" applyFill="1" applyBorder="1" applyAlignment="1">
      <alignment horizontal="left" vertical="center"/>
    </xf>
    <xf numFmtId="0" fontId="46" fillId="4" borderId="66" xfId="0" applyFont="1" applyFill="1" applyBorder="1" applyAlignment="1">
      <alignment horizontal="left" vertical="center"/>
    </xf>
    <xf numFmtId="0" fontId="47" fillId="4" borderId="0" xfId="0" applyFont="1" applyFill="1" applyBorder="1" applyAlignment="1">
      <alignment horizontal="left" vertical="center"/>
    </xf>
    <xf numFmtId="0" fontId="47" fillId="4" borderId="28" xfId="0" applyFont="1" applyFill="1" applyBorder="1" applyAlignment="1">
      <alignment horizontal="center" vertical="center"/>
    </xf>
    <xf numFmtId="0" fontId="47" fillId="4" borderId="27" xfId="0" applyFont="1" applyFill="1" applyBorder="1" applyAlignment="1">
      <alignment vertical="center"/>
    </xf>
    <xf numFmtId="0" fontId="47" fillId="4" borderId="29" xfId="0" applyFont="1" applyFill="1" applyBorder="1" applyAlignment="1">
      <alignment vertical="center"/>
    </xf>
    <xf numFmtId="49" fontId="47" fillId="4" borderId="0" xfId="0" applyNumberFormat="1" applyFont="1" applyFill="1" applyBorder="1" applyAlignment="1">
      <alignment horizontal="left" vertical="center"/>
    </xf>
    <xf numFmtId="49" fontId="5" fillId="4" borderId="25" xfId="0" applyNumberFormat="1" applyFont="1" applyFill="1" applyBorder="1" applyAlignment="1">
      <alignment horizontal="left" vertical="center"/>
    </xf>
    <xf numFmtId="0" fontId="5" fillId="4" borderId="66" xfId="0" applyFont="1" applyFill="1" applyBorder="1" applyAlignment="1">
      <alignment horizontal="center" vertical="center"/>
    </xf>
    <xf numFmtId="49" fontId="5" fillId="4" borderId="25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49" fontId="47" fillId="4" borderId="25" xfId="0" applyNumberFormat="1" applyFont="1" applyFill="1" applyBorder="1" applyAlignment="1">
      <alignment horizontal="left" vertical="center"/>
    </xf>
    <xf numFmtId="0" fontId="61" fillId="4" borderId="0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74" fillId="4" borderId="0" xfId="0" applyFont="1" applyFill="1" applyAlignment="1">
      <alignment horizontal="center" vertical="center"/>
    </xf>
    <xf numFmtId="0" fontId="60" fillId="4" borderId="0" xfId="0" applyFont="1" applyFill="1" applyAlignment="1">
      <alignment vertical="center"/>
    </xf>
    <xf numFmtId="1" fontId="22" fillId="4" borderId="33" xfId="0" applyNumberFormat="1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left" vertical="center"/>
    </xf>
    <xf numFmtId="0" fontId="46" fillId="4" borderId="25" xfId="0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left" vertical="center" wrapText="1"/>
    </xf>
    <xf numFmtId="49" fontId="47" fillId="4" borderId="0" xfId="0" applyNumberFormat="1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left" vertical="center" wrapText="1"/>
    </xf>
    <xf numFmtId="0" fontId="46" fillId="4" borderId="34" xfId="0" applyFont="1" applyFill="1" applyBorder="1" applyAlignment="1">
      <alignment horizontal="left" vertical="center" wrapText="1"/>
    </xf>
    <xf numFmtId="49" fontId="46" fillId="4" borderId="24" xfId="0" applyNumberFormat="1" applyFont="1" applyFill="1" applyBorder="1" applyAlignment="1">
      <alignment horizontal="center" vertical="center"/>
    </xf>
    <xf numFmtId="49" fontId="46" fillId="4" borderId="25" xfId="0" applyNumberFormat="1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6" fillId="4" borderId="34" xfId="0" applyFont="1" applyFill="1" applyBorder="1" applyAlignment="1">
      <alignment horizontal="center" vertical="center"/>
    </xf>
    <xf numFmtId="49" fontId="46" fillId="4" borderId="28" xfId="0" applyNumberFormat="1" applyFont="1" applyFill="1" applyBorder="1" applyAlignment="1">
      <alignment horizontal="center" vertical="center"/>
    </xf>
    <xf numFmtId="49" fontId="46" fillId="4" borderId="29" xfId="0" applyNumberFormat="1" applyFont="1" applyFill="1" applyBorder="1" applyAlignment="1">
      <alignment horizontal="center" vertical="center"/>
    </xf>
    <xf numFmtId="49" fontId="46" fillId="4" borderId="28" xfId="0" applyNumberFormat="1" applyFont="1" applyFill="1" applyBorder="1" applyAlignment="1">
      <alignment horizontal="left" vertical="center"/>
    </xf>
    <xf numFmtId="0" fontId="47" fillId="4" borderId="2" xfId="0" applyFont="1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right" vertical="center"/>
    </xf>
    <xf numFmtId="0" fontId="37" fillId="2" borderId="0" xfId="0" applyFont="1" applyFill="1" applyAlignment="1">
      <alignment horizontal="center" vertical="center"/>
    </xf>
    <xf numFmtId="1" fontId="14" fillId="2" borderId="14" xfId="0" applyNumberFormat="1" applyFont="1" applyFill="1" applyBorder="1" applyAlignment="1">
      <alignment horizontal="right" vertical="center"/>
    </xf>
    <xf numFmtId="1" fontId="14" fillId="2" borderId="13" xfId="0" applyNumberFormat="1" applyFont="1" applyFill="1" applyBorder="1" applyAlignment="1">
      <alignment horizontal="center" vertical="center"/>
    </xf>
    <xf numFmtId="1" fontId="14" fillId="2" borderId="45" xfId="0" applyNumberFormat="1" applyFont="1" applyFill="1" applyBorder="1" applyAlignment="1">
      <alignment horizontal="center" vertical="center"/>
    </xf>
    <xf numFmtId="1" fontId="14" fillId="2" borderId="15" xfId="0" applyNumberFormat="1" applyFont="1" applyFill="1" applyBorder="1" applyAlignment="1">
      <alignment horizontal="right" vertical="center"/>
    </xf>
    <xf numFmtId="1" fontId="22" fillId="2" borderId="21" xfId="0" applyNumberFormat="1" applyFont="1" applyFill="1" applyBorder="1" applyAlignment="1">
      <alignment horizontal="center" vertical="center"/>
    </xf>
    <xf numFmtId="1" fontId="22" fillId="2" borderId="30" xfId="0" applyNumberFormat="1" applyFont="1" applyFill="1" applyBorder="1" applyAlignment="1">
      <alignment horizontal="center" vertical="center"/>
    </xf>
    <xf numFmtId="1" fontId="21" fillId="2" borderId="22" xfId="0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 applyAlignment="1">
      <alignment horizontal="right" vertical="center"/>
    </xf>
    <xf numFmtId="0" fontId="46" fillId="2" borderId="22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3" fillId="2" borderId="33" xfId="0" applyFont="1" applyFill="1" applyBorder="1" applyAlignment="1">
      <alignment horizontal="center" vertical="center" textRotation="90"/>
    </xf>
    <xf numFmtId="0" fontId="13" fillId="2" borderId="52" xfId="0" applyFont="1" applyFill="1" applyBorder="1" applyAlignment="1">
      <alignment horizontal="center" vertical="center" textRotation="90"/>
    </xf>
    <xf numFmtId="0" fontId="13" fillId="2" borderId="36" xfId="0" applyFont="1" applyFill="1" applyBorder="1" applyAlignment="1">
      <alignment horizontal="center" vertical="center" textRotation="90"/>
    </xf>
    <xf numFmtId="1" fontId="13" fillId="2" borderId="6" xfId="0" applyNumberFormat="1" applyFont="1" applyFill="1" applyBorder="1" applyAlignment="1">
      <alignment horizontal="center" vertical="center" textRotation="90"/>
    </xf>
    <xf numFmtId="1" fontId="13" fillId="2" borderId="7" xfId="0" applyNumberFormat="1" applyFont="1" applyFill="1" applyBorder="1" applyAlignment="1">
      <alignment horizontal="center" vertical="center" textRotation="90"/>
    </xf>
    <xf numFmtId="1" fontId="13" fillId="2" borderId="8" xfId="0" applyNumberFormat="1" applyFont="1" applyFill="1" applyBorder="1" applyAlignment="1">
      <alignment horizontal="center" vertical="center" textRotation="90"/>
    </xf>
    <xf numFmtId="1" fontId="4" fillId="2" borderId="7" xfId="0" applyNumberFormat="1" applyFont="1" applyFill="1" applyBorder="1" applyAlignment="1">
      <alignment horizontal="center" vertical="center" textRotation="90"/>
    </xf>
    <xf numFmtId="1" fontId="4" fillId="2" borderId="6" xfId="0" applyNumberFormat="1" applyFont="1" applyFill="1" applyBorder="1" applyAlignment="1">
      <alignment horizontal="center" vertical="center" textRotation="90"/>
    </xf>
    <xf numFmtId="1" fontId="4" fillId="2" borderId="8" xfId="0" applyNumberFormat="1" applyFont="1" applyFill="1" applyBorder="1" applyAlignment="1">
      <alignment horizontal="center" vertical="center" textRotation="90"/>
    </xf>
    <xf numFmtId="1" fontId="22" fillId="2" borderId="21" xfId="0" applyNumberFormat="1" applyFont="1" applyFill="1" applyBorder="1" applyAlignment="1">
      <alignment horizontal="center" vertical="center"/>
    </xf>
    <xf numFmtId="1" fontId="22" fillId="2" borderId="30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left" vertical="center" textRotation="90" wrapText="1"/>
    </xf>
    <xf numFmtId="1" fontId="13" fillId="2" borderId="7" xfId="0" applyNumberFormat="1" applyFont="1" applyFill="1" applyBorder="1" applyAlignment="1">
      <alignment horizontal="left" vertical="center" textRotation="90"/>
    </xf>
    <xf numFmtId="1" fontId="13" fillId="2" borderId="8" xfId="0" applyNumberFormat="1" applyFont="1" applyFill="1" applyBorder="1" applyAlignment="1">
      <alignment horizontal="left" vertical="center" textRotation="90"/>
    </xf>
    <xf numFmtId="1" fontId="4" fillId="2" borderId="6" xfId="0" applyNumberFormat="1" applyFont="1" applyFill="1" applyBorder="1" applyAlignment="1">
      <alignment horizontal="center" vertical="center" textRotation="90" wrapText="1"/>
    </xf>
    <xf numFmtId="1" fontId="21" fillId="2" borderId="21" xfId="0" applyNumberFormat="1" applyFont="1" applyFill="1" applyBorder="1" applyAlignment="1">
      <alignment horizontal="center" vertical="center"/>
    </xf>
    <xf numFmtId="1" fontId="21" fillId="2" borderId="22" xfId="0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 applyAlignment="1">
      <alignment horizontal="center" vertical="center"/>
    </xf>
    <xf numFmtId="1" fontId="21" fillId="2" borderId="40" xfId="0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 applyAlignment="1">
      <alignment horizontal="right" vertical="center"/>
    </xf>
    <xf numFmtId="1" fontId="21" fillId="2" borderId="37" xfId="0" applyNumberFormat="1" applyFont="1" applyFill="1" applyBorder="1" applyAlignment="1">
      <alignment horizontal="right" vertical="center"/>
    </xf>
    <xf numFmtId="1" fontId="14" fillId="2" borderId="13" xfId="0" applyNumberFormat="1" applyFont="1" applyFill="1" applyBorder="1" applyAlignment="1">
      <alignment horizontal="center" vertical="center"/>
    </xf>
    <xf numFmtId="1" fontId="14" fillId="2" borderId="45" xfId="0" applyNumberFormat="1" applyFont="1" applyFill="1" applyBorder="1" applyAlignment="1">
      <alignment horizontal="center" vertical="center"/>
    </xf>
    <xf numFmtId="1" fontId="14" fillId="2" borderId="15" xfId="0" applyNumberFormat="1" applyFont="1" applyFill="1" applyBorder="1" applyAlignment="1">
      <alignment horizontal="center" vertical="center"/>
    </xf>
    <xf numFmtId="1" fontId="14" fillId="2" borderId="44" xfId="0" applyNumberFormat="1" applyFont="1" applyFill="1" applyBorder="1" applyAlignment="1">
      <alignment horizontal="center" vertical="center"/>
    </xf>
    <xf numFmtId="1" fontId="14" fillId="2" borderId="15" xfId="0" applyNumberFormat="1" applyFont="1" applyFill="1" applyBorder="1" applyAlignment="1">
      <alignment horizontal="right" vertical="center"/>
    </xf>
    <xf numFmtId="1" fontId="14" fillId="2" borderId="47" xfId="0" applyNumberFormat="1" applyFont="1" applyFill="1" applyBorder="1" applyAlignment="1">
      <alignment horizontal="right" vertical="center"/>
    </xf>
    <xf numFmtId="1" fontId="14" fillId="2" borderId="14" xfId="0" applyNumberFormat="1" applyFont="1" applyFill="1" applyBorder="1" applyAlignment="1">
      <alignment horizontal="right" vertical="center"/>
    </xf>
    <xf numFmtId="1" fontId="14" fillId="2" borderId="43" xfId="0" applyNumberFormat="1" applyFont="1" applyFill="1" applyBorder="1" applyAlignment="1">
      <alignment horizontal="right" vertical="center"/>
    </xf>
    <xf numFmtId="1" fontId="14" fillId="2" borderId="12" xfId="0" applyNumberFormat="1" applyFont="1" applyFill="1" applyBorder="1" applyAlignment="1">
      <alignment horizontal="center" vertical="center"/>
    </xf>
    <xf numFmtId="1" fontId="14" fillId="2" borderId="1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37" fillId="2" borderId="35" xfId="0" applyNumberFormat="1" applyFont="1" applyFill="1" applyBorder="1" applyAlignment="1">
      <alignment horizontal="center" vertical="center"/>
    </xf>
    <xf numFmtId="49" fontId="37" fillId="2" borderId="38" xfId="0" applyNumberFormat="1" applyFont="1" applyFill="1" applyBorder="1" applyAlignment="1">
      <alignment horizontal="center" vertical="center"/>
    </xf>
    <xf numFmtId="49" fontId="37" fillId="2" borderId="27" xfId="0" applyNumberFormat="1" applyFont="1" applyFill="1" applyBorder="1" applyAlignment="1">
      <alignment horizontal="center" vertical="center"/>
    </xf>
    <xf numFmtId="49" fontId="37" fillId="2" borderId="21" xfId="0" applyNumberFormat="1" applyFont="1" applyFill="1" applyBorder="1" applyAlignment="1">
      <alignment horizontal="center" vertical="center"/>
    </xf>
    <xf numFmtId="49" fontId="37" fillId="2" borderId="28" xfId="0" applyNumberFormat="1" applyFont="1" applyFill="1" applyBorder="1" applyAlignment="1">
      <alignment horizontal="center" vertical="center"/>
    </xf>
    <xf numFmtId="49" fontId="37" fillId="2" borderId="22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textRotation="90"/>
    </xf>
    <xf numFmtId="0" fontId="13" fillId="2" borderId="8" xfId="0" applyFont="1" applyFill="1" applyBorder="1" applyAlignment="1">
      <alignment horizontal="left" vertical="center" textRotation="90"/>
    </xf>
    <xf numFmtId="0" fontId="13" fillId="2" borderId="7" xfId="0" applyFont="1" applyFill="1" applyBorder="1" applyAlignment="1">
      <alignment horizontal="center" vertical="center" textRotation="90"/>
    </xf>
    <xf numFmtId="0" fontId="13" fillId="2" borderId="8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textRotation="90"/>
    </xf>
    <xf numFmtId="0" fontId="6" fillId="2" borderId="18" xfId="0" applyFont="1" applyFill="1" applyBorder="1" applyAlignment="1">
      <alignment horizontal="center" vertical="center" textRotation="90"/>
    </xf>
    <xf numFmtId="0" fontId="6" fillId="2" borderId="20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6" fillId="2" borderId="18" xfId="0" applyFont="1" applyFill="1" applyBorder="1" applyAlignment="1">
      <alignment horizontal="left" vertical="center" textRotation="90"/>
    </xf>
    <xf numFmtId="0" fontId="6" fillId="2" borderId="20" xfId="0" applyFont="1" applyFill="1" applyBorder="1" applyAlignment="1">
      <alignment horizontal="left" vertical="center" textRotation="90"/>
    </xf>
    <xf numFmtId="0" fontId="22" fillId="2" borderId="0" xfId="0" applyFont="1" applyFill="1" applyAlignment="1">
      <alignment horizontal="center" vertical="center"/>
    </xf>
    <xf numFmtId="0" fontId="6" fillId="2" borderId="39" xfId="0" applyFont="1" applyFill="1" applyBorder="1" applyAlignment="1">
      <alignment horizontal="center" vertical="center" textRotation="90"/>
    </xf>
    <xf numFmtId="0" fontId="46" fillId="2" borderId="21" xfId="0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center" vertical="center"/>
    </xf>
    <xf numFmtId="0" fontId="46" fillId="2" borderId="30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7" fillId="2" borderId="21" xfId="0" applyFont="1" applyFill="1" applyBorder="1" applyAlignment="1">
      <alignment horizontal="center" vertical="center"/>
    </xf>
    <xf numFmtId="0" fontId="47" fillId="2" borderId="22" xfId="0" applyFont="1" applyFill="1" applyBorder="1" applyAlignment="1">
      <alignment horizontal="center" vertical="center"/>
    </xf>
    <xf numFmtId="0" fontId="47" fillId="2" borderId="21" xfId="0" applyFont="1" applyFill="1" applyBorder="1" applyAlignment="1">
      <alignment vertical="center"/>
    </xf>
    <xf numFmtId="0" fontId="47" fillId="2" borderId="30" xfId="0" applyFont="1" applyFill="1" applyBorder="1" applyAlignment="1">
      <alignment vertical="center"/>
    </xf>
    <xf numFmtId="0" fontId="46" fillId="2" borderId="45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vertical="center"/>
    </xf>
    <xf numFmtId="0" fontId="46" fillId="2" borderId="45" xfId="0" applyFont="1" applyFill="1" applyBorder="1" applyAlignment="1">
      <alignment vertical="center"/>
    </xf>
    <xf numFmtId="49" fontId="37" fillId="2" borderId="12" xfId="0" applyNumberFormat="1" applyFont="1" applyFill="1" applyBorder="1" applyAlignment="1">
      <alignment horizontal="center" vertical="center"/>
    </xf>
    <xf numFmtId="49" fontId="37" fillId="2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/>
    </xf>
    <xf numFmtId="0" fontId="37" fillId="2" borderId="10" xfId="0" applyFont="1" applyFill="1" applyBorder="1" applyAlignment="1">
      <alignment horizontal="center" vertical="center"/>
    </xf>
    <xf numFmtId="0" fontId="37" fillId="2" borderId="53" xfId="0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49" fontId="37" fillId="2" borderId="17" xfId="0" applyNumberFormat="1" applyFont="1" applyFill="1" applyBorder="1" applyAlignment="1">
      <alignment horizontal="center" vertical="center"/>
    </xf>
    <xf numFmtId="49" fontId="37" fillId="2" borderId="4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2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1" fontId="22" fillId="2" borderId="64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" fontId="76" fillId="2" borderId="63" xfId="0" applyNumberFormat="1" applyFont="1" applyFill="1" applyBorder="1" applyAlignment="1">
      <alignment vertical="center" wrapText="1"/>
    </xf>
    <xf numFmtId="1" fontId="76" fillId="2" borderId="38" xfId="0" applyNumberFormat="1" applyFont="1" applyFill="1" applyBorder="1" applyAlignment="1">
      <alignment vertical="center"/>
    </xf>
    <xf numFmtId="1" fontId="23" fillId="2" borderId="36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left" vertical="center"/>
    </xf>
    <xf numFmtId="49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/>
    <xf numFmtId="0" fontId="35" fillId="2" borderId="0" xfId="0" applyFont="1" applyFill="1" applyAlignment="1">
      <alignment horizontal="left" vertical="center"/>
    </xf>
    <xf numFmtId="0" fontId="26" fillId="2" borderId="0" xfId="0" applyFont="1" applyFill="1"/>
    <xf numFmtId="0" fontId="23" fillId="2" borderId="0" xfId="0" applyFont="1" applyFill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textRotation="90"/>
    </xf>
    <xf numFmtId="0" fontId="48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textRotation="90"/>
    </xf>
    <xf numFmtId="0" fontId="13" fillId="2" borderId="4" xfId="0" applyFont="1" applyFill="1" applyBorder="1" applyAlignment="1">
      <alignment horizontal="center" vertical="center" textRotation="90"/>
    </xf>
    <xf numFmtId="0" fontId="13" fillId="2" borderId="5" xfId="0" applyFont="1" applyFill="1" applyBorder="1" applyAlignment="1">
      <alignment horizontal="center" vertical="center" textRotation="90"/>
    </xf>
    <xf numFmtId="0" fontId="13" fillId="2" borderId="6" xfId="0" applyFont="1" applyFill="1" applyBorder="1" applyAlignment="1">
      <alignment horizontal="left" vertical="center" textRotation="90" wrapText="1"/>
    </xf>
    <xf numFmtId="0" fontId="23" fillId="2" borderId="7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 textRotation="90"/>
    </xf>
    <xf numFmtId="0" fontId="13" fillId="2" borderId="8" xfId="0" applyFont="1" applyFill="1" applyBorder="1" applyAlignment="1">
      <alignment vertical="center" textRotation="90"/>
    </xf>
    <xf numFmtId="1" fontId="24" fillId="2" borderId="6" xfId="0" applyNumberFormat="1" applyFont="1" applyFill="1" applyBorder="1" applyAlignment="1">
      <alignment vertical="center" textRotation="90"/>
    </xf>
    <xf numFmtId="1" fontId="24" fillId="2" borderId="7" xfId="0" applyNumberFormat="1" applyFont="1" applyFill="1" applyBorder="1" applyAlignment="1">
      <alignment vertical="center" textRotation="90"/>
    </xf>
    <xf numFmtId="1" fontId="24" fillId="2" borderId="6" xfId="0" applyNumberFormat="1" applyFont="1" applyFill="1" applyBorder="1" applyAlignment="1">
      <alignment vertical="center" textRotation="90" wrapText="1"/>
    </xf>
    <xf numFmtId="1" fontId="24" fillId="2" borderId="8" xfId="0" applyNumberFormat="1" applyFont="1" applyFill="1" applyBorder="1" applyAlignment="1">
      <alignment vertical="center" textRotation="90"/>
    </xf>
    <xf numFmtId="0" fontId="16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8" fillId="2" borderId="0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textRotation="90"/>
    </xf>
    <xf numFmtId="0" fontId="2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CO118"/>
  <sheetViews>
    <sheetView zoomScale="55" zoomScaleNormal="55" workbookViewId="0">
      <selection activeCell="A2" sqref="A2:XFD11"/>
    </sheetView>
  </sheetViews>
  <sheetFormatPr defaultRowHeight="28.5" x14ac:dyDescent="0.25"/>
  <cols>
    <col min="1" max="1" width="5.7109375" customWidth="1"/>
    <col min="2" max="2" width="20.7109375" customWidth="1"/>
    <col min="3" max="3" width="5" style="233" customWidth="1"/>
    <col min="4" max="4" width="4.7109375" style="240" customWidth="1"/>
    <col min="5" max="5" width="35.42578125" style="12" customWidth="1"/>
    <col min="6" max="6" width="8.28515625" style="12" customWidth="1"/>
    <col min="7" max="7" width="6.7109375" style="12" customWidth="1"/>
    <col min="8" max="8" width="35.140625" style="13" customWidth="1"/>
    <col min="9" max="10" width="6.7109375" style="12" customWidth="1"/>
    <col min="11" max="11" width="34.5703125" style="13" customWidth="1"/>
    <col min="12" max="13" width="6.7109375" style="12" customWidth="1"/>
    <col min="14" max="14" width="33.7109375" style="350" customWidth="1"/>
    <col min="15" max="16" width="6.7109375" style="12" customWidth="1"/>
    <col min="17" max="17" width="34.5703125" style="12" customWidth="1"/>
    <col min="18" max="20" width="6.7109375" style="12" customWidth="1"/>
    <col min="21" max="21" width="5.140625" style="237" customWidth="1"/>
    <col min="22" max="22" width="3.85546875" style="28" customWidth="1"/>
    <col min="23" max="23" width="35.140625" style="13" customWidth="1"/>
    <col min="24" max="25" width="6.7109375" style="13" customWidth="1"/>
    <col min="26" max="26" width="35.42578125" style="13" customWidth="1"/>
    <col min="27" max="28" width="6.7109375" style="13" customWidth="1"/>
    <col min="29" max="29" width="36.28515625" style="13" customWidth="1"/>
    <col min="30" max="31" width="6.7109375" style="13" customWidth="1"/>
    <col min="32" max="32" width="35" style="13" customWidth="1"/>
    <col min="33" max="34" width="6.7109375" style="13" customWidth="1"/>
    <col min="35" max="35" width="6.7109375" style="14" customWidth="1"/>
    <col min="36" max="36" width="5.28515625" style="35" customWidth="1"/>
    <col min="37" max="37" width="3.85546875" style="244" customWidth="1"/>
    <col min="38" max="38" width="37.5703125" style="13" customWidth="1"/>
    <col min="39" max="40" width="6.7109375" style="268" customWidth="1"/>
    <col min="41" max="41" width="38.28515625" style="12" customWidth="1"/>
    <col min="42" max="42" width="6.7109375" style="268" customWidth="1"/>
    <col min="43" max="43" width="6.7109375" style="12" customWidth="1"/>
    <col min="44" max="44" width="39" style="12" customWidth="1"/>
    <col min="45" max="45" width="6.85546875" style="268" customWidth="1"/>
    <col min="46" max="46" width="6.7109375" style="268" customWidth="1"/>
    <col min="47" max="47" width="36.42578125" style="12" customWidth="1"/>
    <col min="48" max="48" width="6.7109375" style="12" customWidth="1"/>
    <col min="49" max="51" width="6.7109375" style="2" customWidth="1"/>
    <col min="52" max="52" width="20.5703125" style="1" customWidth="1"/>
    <col min="53" max="53" width="4.28515625" style="869" customWidth="1"/>
    <col min="54" max="54" width="3.85546875" style="14" customWidth="1"/>
    <col min="55" max="55" width="36" style="12" customWidth="1"/>
    <col min="56" max="57" width="6.7109375" style="12" customWidth="1"/>
    <col min="58" max="58" width="34.85546875" style="13" customWidth="1"/>
    <col min="59" max="59" width="6.7109375" style="13" customWidth="1"/>
    <col min="60" max="60" width="35" style="13" bestFit="1" customWidth="1"/>
    <col min="61" max="61" width="6.7109375" style="13" customWidth="1"/>
    <col min="62" max="62" width="34.5703125" style="2" customWidth="1"/>
    <col min="63" max="63" width="7" style="2" customWidth="1"/>
    <col min="64" max="66" width="6.7109375" customWidth="1"/>
    <col min="76" max="76" width="9.140625" style="4"/>
    <col min="85" max="85" width="9.140625" style="4"/>
    <col min="93" max="93" width="9.140625" style="564"/>
  </cols>
  <sheetData>
    <row r="2" spans="1:93" s="137" customFormat="1" ht="26.25" x14ac:dyDescent="0.4">
      <c r="B2" s="56"/>
      <c r="C2" s="136"/>
      <c r="D2" s="850" t="s">
        <v>173</v>
      </c>
      <c r="E2" s="850"/>
      <c r="F2" s="136"/>
      <c r="G2" s="136"/>
      <c r="H2" s="136"/>
      <c r="I2" s="136"/>
      <c r="J2" s="136"/>
      <c r="K2" s="136"/>
      <c r="L2" s="136"/>
      <c r="M2" s="136"/>
      <c r="N2" s="154"/>
      <c r="O2" s="154"/>
      <c r="P2" s="154"/>
      <c r="Q2" s="851"/>
      <c r="R2" s="56"/>
      <c r="S2" s="136"/>
      <c r="U2" s="853" t="s">
        <v>173</v>
      </c>
      <c r="V2" s="853"/>
      <c r="W2" s="136"/>
      <c r="X2" s="136"/>
      <c r="Y2" s="136"/>
      <c r="Z2" s="136"/>
      <c r="AA2" s="136"/>
      <c r="AB2" s="136"/>
      <c r="AC2" s="136"/>
      <c r="AD2" s="136"/>
      <c r="AE2" s="136"/>
      <c r="AF2" s="56"/>
      <c r="AG2" s="136"/>
      <c r="AK2" s="850" t="s">
        <v>173</v>
      </c>
      <c r="AL2" s="850"/>
      <c r="AM2" s="136"/>
      <c r="AN2" s="136"/>
      <c r="AO2" s="136"/>
      <c r="AP2" s="136"/>
      <c r="AQ2" s="136"/>
      <c r="AR2" s="136"/>
      <c r="AS2" s="154"/>
      <c r="AT2" s="136"/>
      <c r="AU2" s="136"/>
      <c r="AV2" s="154"/>
      <c r="AW2" s="154"/>
      <c r="AY2" s="136"/>
      <c r="AZ2" s="136"/>
      <c r="BA2" s="853" t="s">
        <v>174</v>
      </c>
      <c r="BB2" s="853"/>
      <c r="BC2" s="347"/>
      <c r="BD2" s="853"/>
      <c r="BE2" s="347"/>
      <c r="BF2" s="136"/>
      <c r="BG2" s="136"/>
      <c r="BH2" s="136"/>
      <c r="BI2" s="154"/>
      <c r="BJ2" s="719"/>
      <c r="BK2" s="854"/>
      <c r="CL2" s="136"/>
    </row>
    <row r="3" spans="1:93" s="137" customFormat="1" ht="26.25" x14ac:dyDescent="0.4">
      <c r="B3" s="56"/>
      <c r="C3" s="136"/>
      <c r="D3" s="852" t="s">
        <v>175</v>
      </c>
      <c r="E3" s="852"/>
      <c r="F3" s="136"/>
      <c r="G3" s="136"/>
      <c r="H3" s="136"/>
      <c r="I3" s="136"/>
      <c r="J3" s="136"/>
      <c r="K3" s="136"/>
      <c r="L3" s="136"/>
      <c r="M3" s="136"/>
      <c r="N3" s="154"/>
      <c r="O3" s="154"/>
      <c r="P3" s="154"/>
      <c r="Q3" s="851"/>
      <c r="R3" s="56"/>
      <c r="S3" s="136"/>
      <c r="U3" s="852" t="s">
        <v>175</v>
      </c>
      <c r="V3" s="852"/>
      <c r="W3" s="136"/>
      <c r="X3" s="136"/>
      <c r="Y3" s="136"/>
      <c r="Z3" s="136"/>
      <c r="AA3" s="136"/>
      <c r="AB3" s="136"/>
      <c r="AC3" s="136"/>
      <c r="AD3" s="136"/>
      <c r="AE3" s="136"/>
      <c r="AF3" s="56"/>
      <c r="AG3" s="136"/>
      <c r="AK3" s="855" t="s">
        <v>175</v>
      </c>
      <c r="AL3" s="855"/>
      <c r="AM3" s="855"/>
      <c r="AN3" s="136"/>
      <c r="AO3" s="136"/>
      <c r="AP3" s="136"/>
      <c r="AQ3" s="136"/>
      <c r="AR3" s="136"/>
      <c r="AS3" s="154"/>
      <c r="AT3" s="136"/>
      <c r="AU3" s="136"/>
      <c r="AV3" s="154"/>
      <c r="AW3" s="154"/>
      <c r="AY3" s="136"/>
      <c r="AZ3" s="136"/>
      <c r="BA3" s="852" t="s">
        <v>176</v>
      </c>
      <c r="BB3" s="852"/>
      <c r="BC3" s="852"/>
      <c r="BD3" s="852"/>
      <c r="BE3" s="852"/>
      <c r="BF3" s="136"/>
      <c r="BG3" s="136"/>
      <c r="BH3" s="136"/>
      <c r="BI3" s="154"/>
      <c r="BJ3" s="719"/>
      <c r="BK3" s="854"/>
      <c r="CL3" s="136"/>
    </row>
    <row r="4" spans="1:93" s="137" customFormat="1" ht="26.25" x14ac:dyDescent="0.4">
      <c r="B4" s="56"/>
      <c r="C4" s="136"/>
      <c r="D4" s="855" t="s">
        <v>177</v>
      </c>
      <c r="E4" s="855"/>
      <c r="F4" s="855"/>
      <c r="G4" s="136"/>
      <c r="H4" s="136"/>
      <c r="I4" s="136"/>
      <c r="J4" s="136"/>
      <c r="K4" s="136"/>
      <c r="L4" s="136"/>
      <c r="M4" s="136"/>
      <c r="N4" s="154"/>
      <c r="O4" s="154"/>
      <c r="P4" s="154"/>
      <c r="Q4" s="851"/>
      <c r="R4" s="56"/>
      <c r="S4" s="136"/>
      <c r="U4" s="852" t="s">
        <v>177</v>
      </c>
      <c r="V4" s="852"/>
      <c r="W4" s="852"/>
      <c r="X4" s="136"/>
      <c r="Y4" s="136"/>
      <c r="Z4" s="136"/>
      <c r="AA4" s="136"/>
      <c r="AB4" s="136"/>
      <c r="AC4" s="136"/>
      <c r="AD4" s="136"/>
      <c r="AE4" s="136"/>
      <c r="AF4" s="56"/>
      <c r="AG4" s="136"/>
      <c r="AK4" s="855" t="s">
        <v>177</v>
      </c>
      <c r="AL4" s="855"/>
      <c r="AM4" s="855"/>
      <c r="AN4" s="136"/>
      <c r="AO4" s="136"/>
      <c r="AP4" s="136"/>
      <c r="AQ4" s="136"/>
      <c r="AR4" s="136"/>
      <c r="AS4" s="154"/>
      <c r="AT4" s="136"/>
      <c r="AU4" s="136"/>
      <c r="AV4" s="154"/>
      <c r="AW4" s="154"/>
      <c r="AY4" s="136"/>
      <c r="AZ4" s="136"/>
      <c r="BA4" s="852" t="s">
        <v>178</v>
      </c>
      <c r="BB4" s="852"/>
      <c r="BC4" s="852"/>
      <c r="BD4" s="852"/>
      <c r="BE4" s="852"/>
      <c r="BF4" s="136"/>
      <c r="BG4" s="136"/>
      <c r="BH4" s="136"/>
      <c r="BI4" s="154"/>
      <c r="BJ4" s="719"/>
      <c r="BK4" s="854"/>
      <c r="CL4" s="136"/>
    </row>
    <row r="5" spans="1:93" s="137" customFormat="1" ht="26.25" x14ac:dyDescent="0.4">
      <c r="B5" s="56"/>
      <c r="C5" s="136"/>
      <c r="D5" s="855" t="s">
        <v>179</v>
      </c>
      <c r="E5" s="855"/>
      <c r="F5" s="855"/>
      <c r="G5" s="136"/>
      <c r="H5" s="136"/>
      <c r="I5" s="136"/>
      <c r="J5" s="136"/>
      <c r="K5" s="136"/>
      <c r="L5" s="136"/>
      <c r="M5" s="136"/>
      <c r="N5" s="154"/>
      <c r="O5" s="154"/>
      <c r="P5" s="154"/>
      <c r="Q5" s="851"/>
      <c r="R5" s="56"/>
      <c r="S5" s="136"/>
      <c r="U5" s="852" t="s">
        <v>179</v>
      </c>
      <c r="V5" s="852"/>
      <c r="W5" s="852"/>
      <c r="X5" s="136"/>
      <c r="Y5" s="136"/>
      <c r="Z5" s="136"/>
      <c r="AA5" s="136"/>
      <c r="AB5" s="136"/>
      <c r="AC5" s="136"/>
      <c r="AD5" s="136"/>
      <c r="AE5" s="136"/>
      <c r="AF5" s="56"/>
      <c r="AG5" s="136"/>
      <c r="AK5" s="855" t="s">
        <v>180</v>
      </c>
      <c r="AL5" s="855"/>
      <c r="AM5" s="855"/>
      <c r="AN5" s="136"/>
      <c r="AO5" s="136"/>
      <c r="AP5" s="136"/>
      <c r="AQ5" s="136"/>
      <c r="AR5" s="136"/>
      <c r="AS5" s="154"/>
      <c r="AT5" s="136"/>
      <c r="AU5" s="136"/>
      <c r="AV5" s="154"/>
      <c r="AW5" s="154"/>
      <c r="AY5" s="136"/>
      <c r="AZ5" s="136"/>
      <c r="BA5" s="852" t="s">
        <v>179</v>
      </c>
      <c r="BB5" s="852"/>
      <c r="BC5" s="852"/>
      <c r="BD5" s="852"/>
      <c r="BE5" s="852"/>
      <c r="BF5" s="136"/>
      <c r="BG5" s="136"/>
      <c r="BH5" s="136"/>
      <c r="BI5" s="154"/>
      <c r="BJ5" s="719"/>
      <c r="BK5" s="854"/>
      <c r="CL5" s="136"/>
    </row>
    <row r="6" spans="1:93" s="137" customFormat="1" ht="26.25" x14ac:dyDescent="0.4">
      <c r="B6" s="56"/>
      <c r="C6" s="136"/>
      <c r="D6" s="347"/>
      <c r="E6" s="136"/>
      <c r="F6" s="136"/>
      <c r="G6" s="136"/>
      <c r="H6" s="136"/>
      <c r="I6" s="136"/>
      <c r="J6" s="136"/>
      <c r="K6" s="136"/>
      <c r="L6" s="136"/>
      <c r="M6" s="136"/>
      <c r="N6" s="154"/>
      <c r="O6" s="154"/>
      <c r="P6" s="154"/>
      <c r="Q6" s="851"/>
      <c r="R6" s="56"/>
      <c r="S6" s="136"/>
      <c r="U6" s="347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56"/>
      <c r="AG6" s="136"/>
      <c r="AK6" s="347"/>
      <c r="AL6" s="136"/>
      <c r="AM6" s="136"/>
      <c r="AN6" s="136"/>
      <c r="AO6" s="136"/>
      <c r="AP6" s="136"/>
      <c r="AQ6" s="136"/>
      <c r="AR6" s="136"/>
      <c r="AS6" s="154"/>
      <c r="AT6" s="136"/>
      <c r="AU6" s="136"/>
      <c r="AV6" s="154"/>
      <c r="AW6" s="154"/>
      <c r="AY6" s="136"/>
      <c r="AZ6" s="136"/>
      <c r="BA6" s="852"/>
      <c r="BB6" s="347"/>
      <c r="BC6" s="347"/>
      <c r="BD6" s="347"/>
      <c r="BE6" s="347"/>
      <c r="BF6" s="136"/>
      <c r="BG6" s="136"/>
      <c r="BH6" s="136"/>
      <c r="BI6" s="154"/>
      <c r="BJ6" s="719"/>
      <c r="BK6" s="854"/>
      <c r="CL6" s="136"/>
    </row>
    <row r="7" spans="1:93" s="137" customFormat="1" ht="26.25" x14ac:dyDescent="0.4">
      <c r="B7" s="56"/>
      <c r="C7" s="136"/>
      <c r="D7" s="855" t="s">
        <v>181</v>
      </c>
      <c r="E7" s="855"/>
      <c r="F7" s="855"/>
      <c r="G7" s="136"/>
      <c r="H7" s="136"/>
      <c r="I7" s="136"/>
      <c r="J7" s="136"/>
      <c r="K7" s="136"/>
      <c r="L7" s="136"/>
      <c r="M7" s="136"/>
      <c r="N7" s="154"/>
      <c r="O7" s="154"/>
      <c r="P7" s="154"/>
      <c r="Q7" s="851"/>
      <c r="R7" s="56"/>
      <c r="S7" s="136"/>
      <c r="U7" s="852" t="s">
        <v>182</v>
      </c>
      <c r="V7" s="852"/>
      <c r="W7" s="852"/>
      <c r="X7" s="136"/>
      <c r="Y7" s="136"/>
      <c r="Z7" s="136"/>
      <c r="AA7" s="136"/>
      <c r="AB7" s="136"/>
      <c r="AC7" s="136"/>
      <c r="AD7" s="136"/>
      <c r="AE7" s="136"/>
      <c r="AF7" s="56"/>
      <c r="AG7" s="136"/>
      <c r="AK7" s="855" t="s">
        <v>181</v>
      </c>
      <c r="AL7" s="855"/>
      <c r="AM7" s="855"/>
      <c r="AN7" s="136"/>
      <c r="AO7" s="136"/>
      <c r="AP7" s="136"/>
      <c r="AQ7" s="136"/>
      <c r="AR7" s="136"/>
      <c r="AS7" s="154"/>
      <c r="AT7" s="136"/>
      <c r="AU7" s="136"/>
      <c r="AV7" s="154"/>
      <c r="AW7" s="154"/>
      <c r="AY7" s="136"/>
      <c r="AZ7" s="136"/>
      <c r="BA7" s="852" t="s">
        <v>183</v>
      </c>
      <c r="BB7" s="852"/>
      <c r="BC7" s="852"/>
      <c r="BD7" s="852"/>
      <c r="BE7" s="852"/>
      <c r="BF7" s="136"/>
      <c r="BG7" s="136"/>
      <c r="BH7" s="136"/>
      <c r="BI7" s="154"/>
      <c r="BJ7" s="719"/>
      <c r="BK7" s="854"/>
      <c r="CL7" s="136"/>
    </row>
    <row r="8" spans="1:93" s="137" customFormat="1" ht="26.25" x14ac:dyDescent="0.4">
      <c r="B8" s="56"/>
      <c r="C8" s="136"/>
      <c r="D8" s="347"/>
      <c r="E8" s="347"/>
      <c r="F8" s="347"/>
      <c r="G8" s="136"/>
      <c r="H8" s="136"/>
      <c r="I8" s="136"/>
      <c r="J8" s="136"/>
      <c r="K8" s="136"/>
      <c r="L8" s="136"/>
      <c r="M8" s="136"/>
      <c r="N8" s="154"/>
      <c r="O8" s="154"/>
      <c r="P8" s="154"/>
      <c r="Q8" s="851"/>
      <c r="R8" s="56"/>
      <c r="S8" s="136"/>
      <c r="T8" s="347"/>
      <c r="U8" s="347"/>
      <c r="V8" s="347"/>
      <c r="W8" s="136"/>
      <c r="X8" s="136"/>
      <c r="Y8" s="136"/>
      <c r="Z8" s="136"/>
      <c r="AA8" s="136"/>
      <c r="AB8" s="136"/>
      <c r="AC8" s="136"/>
      <c r="AD8" s="136"/>
      <c r="AE8" s="136"/>
      <c r="AF8" s="56"/>
      <c r="AG8" s="136"/>
      <c r="AH8" s="347"/>
      <c r="AI8" s="347"/>
      <c r="AJ8" s="347"/>
      <c r="AK8" s="136"/>
      <c r="AL8" s="852"/>
      <c r="AM8" s="852"/>
      <c r="AN8" s="136"/>
      <c r="AO8" s="136"/>
      <c r="AP8" s="136"/>
      <c r="AQ8" s="136"/>
      <c r="AR8" s="136"/>
      <c r="AS8" s="154"/>
      <c r="AT8" s="136"/>
      <c r="AU8" s="136"/>
      <c r="AV8" s="154"/>
      <c r="AW8" s="154"/>
      <c r="AY8" s="136"/>
      <c r="AZ8" s="136"/>
      <c r="BA8" s="852"/>
      <c r="BB8" s="136"/>
      <c r="BC8" s="347"/>
      <c r="BD8" s="347"/>
      <c r="BE8" s="347"/>
      <c r="BF8" s="136"/>
      <c r="BG8" s="136"/>
      <c r="BH8" s="136"/>
      <c r="BI8" s="154"/>
      <c r="BJ8" s="719"/>
      <c r="BK8" s="854"/>
      <c r="CL8" s="136"/>
    </row>
    <row r="9" spans="1:93" s="137" customFormat="1" ht="26.25" x14ac:dyDescent="0.4">
      <c r="B9" s="56"/>
      <c r="C9" s="136"/>
      <c r="D9" s="347"/>
      <c r="E9" s="347"/>
      <c r="F9" s="347"/>
      <c r="G9" s="136"/>
      <c r="H9" s="136"/>
      <c r="I9" s="136"/>
      <c r="J9" s="136"/>
      <c r="K9" s="136"/>
      <c r="L9" s="136"/>
      <c r="M9" s="136"/>
      <c r="N9" s="154"/>
      <c r="O9" s="154"/>
      <c r="P9" s="154"/>
      <c r="Q9" s="851"/>
      <c r="R9" s="56"/>
      <c r="S9" s="136"/>
      <c r="T9" s="347"/>
      <c r="U9" s="347"/>
      <c r="V9" s="347"/>
      <c r="W9" s="136"/>
      <c r="X9" s="136"/>
      <c r="Y9" s="136"/>
      <c r="Z9" s="136"/>
      <c r="AA9" s="136"/>
      <c r="AB9" s="136"/>
      <c r="AC9" s="136"/>
      <c r="AD9" s="136"/>
      <c r="AE9" s="136"/>
      <c r="AF9" s="56"/>
      <c r="AG9" s="136"/>
      <c r="AH9" s="347"/>
      <c r="AI9" s="347"/>
      <c r="AJ9" s="347"/>
      <c r="AK9" s="136"/>
      <c r="AL9" s="852"/>
      <c r="AM9" s="852"/>
      <c r="AN9" s="136"/>
      <c r="AO9" s="136"/>
      <c r="AP9" s="136"/>
      <c r="AQ9" s="136"/>
      <c r="AR9" s="136"/>
      <c r="AS9" s="154"/>
      <c r="AT9" s="136"/>
      <c r="AU9" s="136"/>
      <c r="AV9" s="154"/>
      <c r="AW9" s="154"/>
      <c r="AY9" s="136"/>
      <c r="AZ9" s="136"/>
      <c r="BA9" s="852"/>
      <c r="BB9" s="136"/>
      <c r="BC9" s="347"/>
      <c r="BD9" s="347"/>
      <c r="BE9" s="347"/>
      <c r="BF9" s="136"/>
      <c r="BG9" s="136"/>
      <c r="BH9" s="136"/>
      <c r="BI9" s="154"/>
      <c r="BJ9" s="719"/>
      <c r="BK9" s="854"/>
      <c r="CL9" s="136"/>
    </row>
    <row r="10" spans="1:93" s="137" customFormat="1" ht="26.25" x14ac:dyDescent="0.4">
      <c r="B10" s="56"/>
      <c r="C10" s="136"/>
      <c r="D10" s="347"/>
      <c r="E10" s="136"/>
      <c r="F10" s="136"/>
      <c r="G10" s="136"/>
      <c r="H10" s="136"/>
      <c r="I10" s="136"/>
      <c r="J10" s="136"/>
      <c r="K10" s="136"/>
      <c r="L10" s="136"/>
      <c r="M10" s="136"/>
      <c r="N10" s="154"/>
      <c r="O10" s="154"/>
      <c r="P10" s="154"/>
      <c r="Q10" s="851"/>
      <c r="R10" s="5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56"/>
      <c r="AG10" s="136"/>
      <c r="AH10" s="136"/>
      <c r="AI10" s="136"/>
      <c r="AJ10" s="136"/>
      <c r="AK10" s="136"/>
      <c r="AL10" s="852"/>
      <c r="AM10" s="852"/>
      <c r="AN10" s="136"/>
      <c r="AO10" s="136"/>
      <c r="AP10" s="136"/>
      <c r="AQ10" s="136"/>
      <c r="AR10" s="136"/>
      <c r="AS10" s="154"/>
      <c r="AT10" s="136"/>
      <c r="AU10" s="136"/>
      <c r="AV10" s="154"/>
      <c r="AW10" s="154"/>
      <c r="AY10" s="136"/>
      <c r="AZ10" s="136"/>
      <c r="BA10" s="852"/>
      <c r="BB10" s="136"/>
      <c r="BC10" s="136"/>
      <c r="BD10" s="136"/>
      <c r="BE10" s="136"/>
      <c r="BF10" s="136"/>
      <c r="BG10" s="136"/>
      <c r="BH10" s="136"/>
      <c r="BI10" s="154"/>
      <c r="BJ10" s="719"/>
      <c r="BK10" s="854"/>
      <c r="CL10" s="136"/>
    </row>
    <row r="11" spans="1:93" s="137" customFormat="1" ht="26.25" x14ac:dyDescent="0.4">
      <c r="B11" s="56"/>
      <c r="C11" s="136"/>
      <c r="D11" s="347"/>
      <c r="E11" s="136"/>
      <c r="F11" s="136"/>
      <c r="G11" s="136"/>
      <c r="H11" s="136"/>
      <c r="I11" s="136"/>
      <c r="J11" s="136"/>
      <c r="K11" s="136"/>
      <c r="L11" s="136"/>
      <c r="M11" s="136"/>
      <c r="N11" s="154"/>
      <c r="O11" s="154"/>
      <c r="P11" s="154"/>
      <c r="Q11" s="851"/>
      <c r="R11" s="5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56"/>
      <c r="AG11" s="136"/>
      <c r="AH11" s="136"/>
      <c r="AI11" s="136"/>
      <c r="AJ11" s="136"/>
      <c r="AK11" s="136"/>
      <c r="AL11" s="852"/>
      <c r="AM11" s="852"/>
      <c r="AN11" s="136"/>
      <c r="AO11" s="136"/>
      <c r="AP11" s="136"/>
      <c r="AQ11" s="136"/>
      <c r="AR11" s="136"/>
      <c r="AS11" s="154"/>
      <c r="AT11" s="136"/>
      <c r="AU11" s="136"/>
      <c r="AV11" s="154"/>
      <c r="AW11" s="154"/>
      <c r="AY11" s="136"/>
      <c r="AZ11" s="136"/>
      <c r="BA11" s="852"/>
      <c r="BB11" s="136"/>
      <c r="BC11" s="136"/>
      <c r="BD11" s="136"/>
      <c r="BE11" s="136"/>
      <c r="BF11" s="136"/>
      <c r="BG11" s="136"/>
      <c r="BH11" s="136"/>
      <c r="BI11" s="154"/>
      <c r="BJ11" s="719"/>
      <c r="BK11" s="854"/>
      <c r="CL11" s="136"/>
    </row>
    <row r="12" spans="1:93" s="231" customFormat="1" ht="27" x14ac:dyDescent="0.4">
      <c r="C12" s="234"/>
      <c r="D12" s="241"/>
      <c r="E12" s="788" t="s">
        <v>150</v>
      </c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509"/>
      <c r="S12" s="230"/>
      <c r="T12" s="230"/>
      <c r="U12" s="36"/>
      <c r="W12" s="788" t="s">
        <v>151</v>
      </c>
      <c r="X12" s="788"/>
      <c r="Y12" s="788"/>
      <c r="Z12" s="788"/>
      <c r="AA12" s="788"/>
      <c r="AB12" s="788"/>
      <c r="AC12" s="788"/>
      <c r="AD12" s="788"/>
      <c r="AE12" s="788"/>
      <c r="AF12" s="788"/>
      <c r="AG12" s="509"/>
      <c r="AH12" s="136"/>
      <c r="AI12" s="511"/>
      <c r="AJ12" s="511"/>
      <c r="AK12" s="39"/>
      <c r="AL12" s="788" t="s">
        <v>152</v>
      </c>
      <c r="AM12" s="788"/>
      <c r="AN12" s="788"/>
      <c r="AO12" s="788"/>
      <c r="AP12" s="788"/>
      <c r="AQ12" s="788"/>
      <c r="AR12" s="788"/>
      <c r="AS12" s="788"/>
      <c r="AT12" s="788"/>
      <c r="AU12" s="788"/>
      <c r="AV12" s="788"/>
      <c r="AW12" s="788"/>
      <c r="AX12" s="521"/>
      <c r="AY12" s="521"/>
      <c r="AZ12" s="230"/>
      <c r="BA12" s="870"/>
      <c r="BB12" s="511"/>
      <c r="BC12" s="788" t="s">
        <v>149</v>
      </c>
      <c r="BD12" s="788"/>
      <c r="BE12" s="788"/>
      <c r="BF12" s="788"/>
      <c r="BG12" s="788"/>
      <c r="BH12" s="788"/>
      <c r="BI12" s="788"/>
      <c r="BJ12" s="788"/>
      <c r="BK12" s="230"/>
      <c r="BX12" s="137"/>
      <c r="CG12" s="137"/>
      <c r="CO12" s="563"/>
    </row>
    <row r="13" spans="1:93" s="231" customFormat="1" ht="27" x14ac:dyDescent="0.4">
      <c r="C13" s="234"/>
      <c r="D13" s="241"/>
      <c r="E13" s="789" t="s">
        <v>9</v>
      </c>
      <c r="F13" s="789"/>
      <c r="G13" s="789"/>
      <c r="H13" s="789"/>
      <c r="I13" s="789"/>
      <c r="J13" s="789"/>
      <c r="K13" s="789"/>
      <c r="L13" s="789"/>
      <c r="M13" s="789"/>
      <c r="N13" s="789"/>
      <c r="O13" s="789"/>
      <c r="P13" s="789"/>
      <c r="Q13" s="789"/>
      <c r="R13" s="510"/>
      <c r="S13" s="230"/>
      <c r="T13" s="230"/>
      <c r="U13" s="36"/>
      <c r="W13" s="789" t="s">
        <v>9</v>
      </c>
      <c r="X13" s="789"/>
      <c r="Y13" s="789"/>
      <c r="Z13" s="789"/>
      <c r="AA13" s="789"/>
      <c r="AB13" s="789"/>
      <c r="AC13" s="789"/>
      <c r="AD13" s="789"/>
      <c r="AE13" s="789"/>
      <c r="AF13" s="789"/>
      <c r="AG13" s="510"/>
      <c r="AH13" s="136"/>
      <c r="AI13" s="511"/>
      <c r="AJ13" s="511"/>
      <c r="AK13" s="39"/>
      <c r="AL13" s="789" t="s">
        <v>9</v>
      </c>
      <c r="AM13" s="789"/>
      <c r="AN13" s="789"/>
      <c r="AO13" s="789"/>
      <c r="AP13" s="789"/>
      <c r="AQ13" s="789"/>
      <c r="AR13" s="789"/>
      <c r="AS13" s="789"/>
      <c r="AT13" s="789"/>
      <c r="AU13" s="789"/>
      <c r="AV13" s="789"/>
      <c r="AW13" s="789"/>
      <c r="AX13" s="522"/>
      <c r="AY13" s="522"/>
      <c r="AZ13" s="230"/>
      <c r="BA13" s="870"/>
      <c r="BB13" s="511"/>
      <c r="BC13" s="789" t="s">
        <v>10</v>
      </c>
      <c r="BD13" s="789"/>
      <c r="BE13" s="789"/>
      <c r="BF13" s="789"/>
      <c r="BG13" s="789"/>
      <c r="BH13" s="789"/>
      <c r="BI13" s="789"/>
      <c r="BJ13" s="789"/>
      <c r="BK13" s="230"/>
      <c r="BX13" s="137"/>
      <c r="CG13" s="137"/>
      <c r="CO13" s="563"/>
    </row>
    <row r="14" spans="1:93" s="130" customFormat="1" ht="33" thickBot="1" x14ac:dyDescent="0.55000000000000004">
      <c r="C14" s="233"/>
      <c r="D14" s="240"/>
      <c r="E14" s="129"/>
      <c r="F14" s="129"/>
      <c r="G14" s="129"/>
      <c r="H14" s="131"/>
      <c r="I14" s="129"/>
      <c r="J14" s="129"/>
      <c r="K14" s="131"/>
      <c r="L14" s="129"/>
      <c r="M14" s="129"/>
      <c r="N14" s="348"/>
      <c r="O14" s="129"/>
      <c r="P14" s="129"/>
      <c r="Q14" s="129"/>
      <c r="R14" s="129"/>
      <c r="S14" s="129"/>
      <c r="T14" s="129"/>
      <c r="U14" s="233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2"/>
      <c r="AJ14" s="132"/>
      <c r="AK14" s="245"/>
      <c r="AL14" s="131"/>
      <c r="AM14" s="269"/>
      <c r="AN14" s="269"/>
      <c r="AO14" s="129"/>
      <c r="AP14" s="269"/>
      <c r="AQ14" s="129"/>
      <c r="AR14" s="129"/>
      <c r="AS14" s="269"/>
      <c r="AT14" s="269"/>
      <c r="AU14" s="129"/>
      <c r="AV14" s="129"/>
      <c r="AW14" s="133"/>
      <c r="AX14" s="133"/>
      <c r="AY14" s="133"/>
      <c r="AZ14" s="134"/>
      <c r="BA14" s="871"/>
      <c r="BB14" s="132"/>
      <c r="BC14" s="129"/>
      <c r="BD14" s="129"/>
      <c r="BE14" s="129"/>
      <c r="BF14" s="131"/>
      <c r="BG14" s="131"/>
      <c r="BH14" s="131"/>
      <c r="BI14" s="131"/>
      <c r="BJ14" s="133"/>
      <c r="BK14" s="133"/>
      <c r="BX14" s="377"/>
      <c r="CG14" s="377"/>
      <c r="CO14" s="564"/>
    </row>
    <row r="15" spans="1:93" s="227" customFormat="1" ht="21.75" customHeight="1" thickBot="1" x14ac:dyDescent="0.3">
      <c r="A15" s="777" t="s">
        <v>131</v>
      </c>
      <c r="B15" s="778"/>
      <c r="C15" s="773"/>
      <c r="D15" s="774"/>
      <c r="E15" s="782" t="s">
        <v>31</v>
      </c>
      <c r="F15" s="783"/>
      <c r="G15" s="783"/>
      <c r="H15" s="346" t="s">
        <v>36</v>
      </c>
      <c r="I15" s="304"/>
      <c r="J15" s="222"/>
      <c r="K15" s="346" t="s">
        <v>58</v>
      </c>
      <c r="L15" s="579"/>
      <c r="M15" s="222"/>
      <c r="N15" s="346" t="s">
        <v>15</v>
      </c>
      <c r="O15" s="304"/>
      <c r="P15" s="222"/>
      <c r="Q15" s="580" t="s">
        <v>38</v>
      </c>
      <c r="R15" s="304"/>
      <c r="S15" s="222"/>
      <c r="T15" s="223"/>
      <c r="U15" s="784"/>
      <c r="V15" s="785"/>
      <c r="W15" s="581" t="s">
        <v>39</v>
      </c>
      <c r="X15" s="224"/>
      <c r="Y15" s="224"/>
      <c r="Z15" s="224" t="s">
        <v>34</v>
      </c>
      <c r="AA15" s="224"/>
      <c r="AB15" s="224"/>
      <c r="AC15" s="224" t="s">
        <v>32</v>
      </c>
      <c r="AD15" s="224"/>
      <c r="AE15" s="224"/>
      <c r="AF15" s="225" t="s">
        <v>14</v>
      </c>
      <c r="AG15" s="303"/>
      <c r="AH15" s="226"/>
      <c r="AI15" s="223"/>
      <c r="AJ15" s="784"/>
      <c r="AK15" s="785"/>
      <c r="AL15" s="581" t="s">
        <v>62</v>
      </c>
      <c r="AM15" s="582"/>
      <c r="AN15" s="582"/>
      <c r="AO15" s="224" t="s">
        <v>35</v>
      </c>
      <c r="AP15" s="582"/>
      <c r="AQ15" s="228"/>
      <c r="AR15" s="225" t="s">
        <v>37</v>
      </c>
      <c r="AS15" s="583"/>
      <c r="AT15" s="584"/>
      <c r="AU15" s="585" t="s">
        <v>40</v>
      </c>
      <c r="AV15" s="585"/>
      <c r="AW15" s="585"/>
      <c r="AX15" s="223"/>
      <c r="AY15" s="777" t="s">
        <v>131</v>
      </c>
      <c r="AZ15" s="778"/>
      <c r="BA15" s="773"/>
      <c r="BB15" s="774"/>
      <c r="BC15" s="225" t="s">
        <v>64</v>
      </c>
      <c r="BD15" s="581"/>
      <c r="BE15" s="224"/>
      <c r="BF15" s="225" t="s">
        <v>57</v>
      </c>
      <c r="BG15" s="224"/>
      <c r="BH15" s="224" t="s">
        <v>63</v>
      </c>
      <c r="BI15" s="224"/>
      <c r="BJ15" s="228" t="s">
        <v>33</v>
      </c>
      <c r="BK15" s="229"/>
      <c r="BL15" s="762"/>
      <c r="BM15" s="762"/>
      <c r="BN15" s="325"/>
      <c r="BO15" s="172">
        <v>1</v>
      </c>
      <c r="BP15" s="189">
        <v>3</v>
      </c>
      <c r="BQ15" s="150">
        <v>9</v>
      </c>
      <c r="BR15" s="150">
        <v>10</v>
      </c>
      <c r="BS15" s="150">
        <v>11</v>
      </c>
      <c r="BT15" s="552">
        <v>13</v>
      </c>
      <c r="BU15" s="172">
        <v>21</v>
      </c>
      <c r="BV15" s="150">
        <v>22</v>
      </c>
      <c r="BW15" s="189">
        <v>23</v>
      </c>
      <c r="BX15" s="150">
        <v>24</v>
      </c>
      <c r="BY15" s="150">
        <v>25</v>
      </c>
      <c r="BZ15" s="150">
        <v>26</v>
      </c>
      <c r="CA15" s="150">
        <v>27</v>
      </c>
      <c r="CB15" s="552">
        <v>30</v>
      </c>
      <c r="CC15" s="149">
        <v>37</v>
      </c>
      <c r="CD15" s="150">
        <v>38</v>
      </c>
      <c r="CE15" s="150">
        <v>39</v>
      </c>
      <c r="CF15" s="150">
        <v>40</v>
      </c>
      <c r="CG15" s="150">
        <v>41</v>
      </c>
      <c r="CH15" s="189">
        <v>42</v>
      </c>
      <c r="CI15" s="150">
        <v>43</v>
      </c>
      <c r="CJ15" s="150">
        <v>44</v>
      </c>
      <c r="CK15" s="190">
        <v>45</v>
      </c>
      <c r="CL15" s="763" t="s">
        <v>67</v>
      </c>
      <c r="CM15" s="765" t="s">
        <v>68</v>
      </c>
      <c r="CN15" s="767" t="s">
        <v>69</v>
      </c>
      <c r="CO15" s="565"/>
    </row>
    <row r="16" spans="1:93" s="11" customFormat="1" ht="21.75" customHeight="1" thickBot="1" x14ac:dyDescent="0.45">
      <c r="A16" s="779"/>
      <c r="B16" s="780"/>
      <c r="C16" s="781"/>
      <c r="D16" s="762"/>
      <c r="E16" s="572" t="s">
        <v>41</v>
      </c>
      <c r="F16" s="468" t="s">
        <v>6</v>
      </c>
      <c r="G16" s="139" t="s">
        <v>6</v>
      </c>
      <c r="H16" s="469" t="s">
        <v>42</v>
      </c>
      <c r="I16" s="470"/>
      <c r="J16" s="471" t="s">
        <v>6</v>
      </c>
      <c r="K16" s="469" t="s">
        <v>43</v>
      </c>
      <c r="L16" s="331" t="s">
        <v>6</v>
      </c>
      <c r="M16" s="471" t="s">
        <v>6</v>
      </c>
      <c r="N16" s="469" t="s">
        <v>44</v>
      </c>
      <c r="O16" s="470"/>
      <c r="P16" s="471" t="s">
        <v>6</v>
      </c>
      <c r="Q16" s="573" t="s">
        <v>54</v>
      </c>
      <c r="R16" s="470"/>
      <c r="S16" s="471" t="s">
        <v>6</v>
      </c>
      <c r="T16" s="16"/>
      <c r="U16" s="786"/>
      <c r="V16" s="787"/>
      <c r="W16" s="574" t="s">
        <v>45</v>
      </c>
      <c r="X16" s="29" t="s">
        <v>6</v>
      </c>
      <c r="Y16" s="30" t="s">
        <v>6</v>
      </c>
      <c r="Z16" s="575" t="s">
        <v>46</v>
      </c>
      <c r="AA16" s="576"/>
      <c r="AB16" s="29" t="s">
        <v>6</v>
      </c>
      <c r="AC16" s="574" t="s">
        <v>47</v>
      </c>
      <c r="AD16" s="577"/>
      <c r="AE16" s="29" t="s">
        <v>6</v>
      </c>
      <c r="AF16" s="574" t="s">
        <v>48</v>
      </c>
      <c r="AG16" s="574"/>
      <c r="AH16" s="58" t="s">
        <v>6</v>
      </c>
      <c r="AI16" s="16"/>
      <c r="AJ16" s="786"/>
      <c r="AK16" s="787"/>
      <c r="AL16" s="575" t="s">
        <v>49</v>
      </c>
      <c r="AM16" s="275" t="s">
        <v>6</v>
      </c>
      <c r="AN16" s="282" t="s">
        <v>6</v>
      </c>
      <c r="AO16" s="290" t="s">
        <v>50</v>
      </c>
      <c r="AP16" s="270" t="s">
        <v>6</v>
      </c>
      <c r="AQ16" s="139" t="s">
        <v>6</v>
      </c>
      <c r="AR16" s="574" t="s">
        <v>51</v>
      </c>
      <c r="AS16" s="275" t="s">
        <v>6</v>
      </c>
      <c r="AT16" s="305" t="s">
        <v>6</v>
      </c>
      <c r="AU16" s="572" t="s">
        <v>52</v>
      </c>
      <c r="AV16" s="578"/>
      <c r="AW16" s="846" t="s">
        <v>6</v>
      </c>
      <c r="AX16" s="16"/>
      <c r="AY16" s="779"/>
      <c r="AZ16" s="780"/>
      <c r="BA16" s="775"/>
      <c r="BB16" s="776"/>
      <c r="BC16" s="574" t="s">
        <v>65</v>
      </c>
      <c r="BD16" s="275" t="s">
        <v>6</v>
      </c>
      <c r="BE16" s="305" t="s">
        <v>6</v>
      </c>
      <c r="BF16" s="574" t="s">
        <v>55</v>
      </c>
      <c r="BG16" s="291" t="s">
        <v>6</v>
      </c>
      <c r="BH16" s="574" t="s">
        <v>56</v>
      </c>
      <c r="BI16" s="30" t="s">
        <v>6</v>
      </c>
      <c r="BJ16" s="577" t="s">
        <v>53</v>
      </c>
      <c r="BK16" s="58" t="s">
        <v>6</v>
      </c>
      <c r="BL16" s="762"/>
      <c r="BM16" s="762"/>
      <c r="BN16" s="545"/>
      <c r="BO16" s="557">
        <v>1</v>
      </c>
      <c r="BP16" s="546">
        <v>3</v>
      </c>
      <c r="BQ16" s="547">
        <v>9</v>
      </c>
      <c r="BR16" s="547">
        <v>10</v>
      </c>
      <c r="BS16" s="547">
        <v>11</v>
      </c>
      <c r="BT16" s="558">
        <v>13</v>
      </c>
      <c r="BU16" s="557">
        <v>21</v>
      </c>
      <c r="BV16" s="547">
        <v>22</v>
      </c>
      <c r="BW16" s="546">
        <v>23</v>
      </c>
      <c r="BX16" s="547">
        <v>24</v>
      </c>
      <c r="BY16" s="547">
        <v>25</v>
      </c>
      <c r="BZ16" s="547">
        <v>26</v>
      </c>
      <c r="CA16" s="547">
        <v>27</v>
      </c>
      <c r="CB16" s="558">
        <v>30</v>
      </c>
      <c r="CC16" s="559">
        <v>37</v>
      </c>
      <c r="CD16" s="547">
        <v>38</v>
      </c>
      <c r="CE16" s="547">
        <v>39</v>
      </c>
      <c r="CF16" s="547">
        <v>40</v>
      </c>
      <c r="CG16" s="547">
        <v>41</v>
      </c>
      <c r="CH16" s="546">
        <v>42</v>
      </c>
      <c r="CI16" s="547">
        <v>43</v>
      </c>
      <c r="CJ16" s="547">
        <v>44</v>
      </c>
      <c r="CK16" s="560">
        <v>45</v>
      </c>
      <c r="CL16" s="764"/>
      <c r="CM16" s="766"/>
      <c r="CN16" s="768"/>
      <c r="CO16" s="566"/>
    </row>
    <row r="17" spans="1:93" s="9" customFormat="1" ht="24.95" customHeight="1" x14ac:dyDescent="0.25">
      <c r="A17" s="454">
        <v>1</v>
      </c>
      <c r="B17" s="485" t="s">
        <v>156</v>
      </c>
      <c r="C17" s="731" t="s">
        <v>0</v>
      </c>
      <c r="D17" s="858">
        <v>1</v>
      </c>
      <c r="E17" s="534" t="s">
        <v>59</v>
      </c>
      <c r="F17" s="100">
        <v>43</v>
      </c>
      <c r="G17" s="124"/>
      <c r="H17" s="534" t="s">
        <v>59</v>
      </c>
      <c r="I17" s="535"/>
      <c r="J17" s="122">
        <v>39</v>
      </c>
      <c r="K17" s="534" t="s">
        <v>59</v>
      </c>
      <c r="L17" s="100">
        <v>9</v>
      </c>
      <c r="M17" s="122"/>
      <c r="N17" s="534" t="s">
        <v>59</v>
      </c>
      <c r="O17" s="535"/>
      <c r="P17" s="122">
        <v>44</v>
      </c>
      <c r="Q17" s="534" t="s">
        <v>59</v>
      </c>
      <c r="R17" s="535"/>
      <c r="S17" s="122">
        <v>41</v>
      </c>
      <c r="T17" s="251"/>
      <c r="U17" s="525"/>
      <c r="V17" s="243">
        <v>1</v>
      </c>
      <c r="W17" s="497" t="s">
        <v>59</v>
      </c>
      <c r="X17" s="75">
        <v>10</v>
      </c>
      <c r="Y17" s="125"/>
      <c r="Z17" s="497" t="s">
        <v>59</v>
      </c>
      <c r="AA17" s="536"/>
      <c r="AB17" s="115">
        <v>22</v>
      </c>
      <c r="AC17" s="537" t="s">
        <v>59</v>
      </c>
      <c r="AD17" s="536"/>
      <c r="AE17" s="125">
        <v>27</v>
      </c>
      <c r="AF17" s="497" t="s">
        <v>59</v>
      </c>
      <c r="AG17" s="536"/>
      <c r="AH17" s="115">
        <v>25</v>
      </c>
      <c r="AI17" s="66"/>
      <c r="AJ17" s="525"/>
      <c r="AK17" s="243">
        <v>1</v>
      </c>
      <c r="AL17" s="497" t="s">
        <v>59</v>
      </c>
      <c r="AM17" s="263">
        <v>11</v>
      </c>
      <c r="AN17" s="266"/>
      <c r="AO17" s="497" t="s">
        <v>59</v>
      </c>
      <c r="AP17" s="263">
        <v>38</v>
      </c>
      <c r="AQ17" s="77"/>
      <c r="AR17" s="537" t="s">
        <v>59</v>
      </c>
      <c r="AS17" s="263">
        <v>24</v>
      </c>
      <c r="AT17" s="266"/>
      <c r="AU17" s="534" t="s">
        <v>59</v>
      </c>
      <c r="AV17" s="535"/>
      <c r="AW17" s="70">
        <v>37</v>
      </c>
      <c r="AX17" s="66"/>
      <c r="AY17" s="454">
        <v>1</v>
      </c>
      <c r="AZ17" s="485" t="s">
        <v>156</v>
      </c>
      <c r="BA17" s="872"/>
      <c r="BB17" s="858">
        <v>1</v>
      </c>
      <c r="BC17" s="497" t="s">
        <v>60</v>
      </c>
      <c r="BD17" s="536"/>
      <c r="BE17" s="81">
        <v>13</v>
      </c>
      <c r="BF17" s="497" t="s">
        <v>60</v>
      </c>
      <c r="BG17" s="77">
        <v>30</v>
      </c>
      <c r="BH17" s="537" t="s">
        <v>60</v>
      </c>
      <c r="BI17" s="81">
        <v>40</v>
      </c>
      <c r="BJ17" s="538" t="s">
        <v>60</v>
      </c>
      <c r="BK17" s="261">
        <v>26</v>
      </c>
      <c r="BL17" s="14"/>
      <c r="BM17" s="14"/>
      <c r="BN17" s="540">
        <v>1</v>
      </c>
      <c r="BO17" s="554">
        <f t="shared" ref="BO17" si="0">COUNTIF(D17:BK17,"1")</f>
        <v>5</v>
      </c>
      <c r="BP17" s="543">
        <f t="shared" ref="BP17" si="1">COUNTIF(D17:BK17,"3")</f>
        <v>0</v>
      </c>
      <c r="BQ17" s="543">
        <f t="shared" ref="BQ17" si="2">COUNTIF(D17:BK17,"9")</f>
        <v>1</v>
      </c>
      <c r="BR17" s="543">
        <f t="shared" ref="BR17" si="3">COUNTIF(D17:BK17,"10")</f>
        <v>1</v>
      </c>
      <c r="BS17" s="543">
        <f t="shared" ref="BS17" si="4">COUNTIF(D17:BK17,"11")</f>
        <v>1</v>
      </c>
      <c r="BT17" s="544">
        <f t="shared" ref="BT17" si="5">COUNTIF(D17:BK17,"13")</f>
        <v>1</v>
      </c>
      <c r="BU17" s="554">
        <f t="shared" ref="BU17" si="6">COUNTIF(D17:BK17,"21")</f>
        <v>0</v>
      </c>
      <c r="BV17" s="543">
        <f t="shared" ref="BV17" si="7">COUNTIF(D17:BK17,"22")</f>
        <v>1</v>
      </c>
      <c r="BW17" s="543">
        <f t="shared" ref="BW17" si="8">COUNTIF(D17:BK17,"23")</f>
        <v>0</v>
      </c>
      <c r="BX17" s="543">
        <f t="shared" ref="BX17" si="9">COUNTIF(D17:BK17,"24")</f>
        <v>1</v>
      </c>
      <c r="BY17" s="543">
        <f t="shared" ref="BY17" si="10">COUNTIF(D17:BK17,"25")</f>
        <v>1</v>
      </c>
      <c r="BZ17" s="543">
        <f t="shared" ref="BZ17" si="11">COUNTIF(D17:BK17,"26")</f>
        <v>1</v>
      </c>
      <c r="CA17" s="543">
        <f t="shared" ref="CA17" si="12">COUNTIF(D17:BK17,"27")</f>
        <v>1</v>
      </c>
      <c r="CB17" s="544">
        <f t="shared" ref="CB17" si="13">COUNTIF(D17:BK17,"30")</f>
        <v>1</v>
      </c>
      <c r="CC17" s="554">
        <f t="shared" ref="CC17" si="14">COUNTIF(D17:BK17,"37")</f>
        <v>1</v>
      </c>
      <c r="CD17" s="543">
        <f t="shared" ref="CD17" si="15">COUNTIF(D17:BK17,"38")</f>
        <v>1</v>
      </c>
      <c r="CE17" s="543">
        <f t="shared" ref="CE17" si="16">COUNTIF(D17:BK17,"39")</f>
        <v>1</v>
      </c>
      <c r="CF17" s="543">
        <f t="shared" ref="CF17" si="17">COUNTIF(D17:BK17,"40")</f>
        <v>1</v>
      </c>
      <c r="CG17" s="543">
        <f t="shared" ref="CG17" si="18">COUNTIF(D17:BK17,"41")</f>
        <v>1</v>
      </c>
      <c r="CH17" s="543">
        <f t="shared" ref="CH17" si="19">COUNTIF(D17:BK17,"42")</f>
        <v>0</v>
      </c>
      <c r="CI17" s="543">
        <f t="shared" ref="CI17" si="20">COUNTIF(D17:BK17,"43")</f>
        <v>1</v>
      </c>
      <c r="CJ17" s="543">
        <f t="shared" ref="CJ17" si="21">COUNTIF(D17:BK17,"44")</f>
        <v>1</v>
      </c>
      <c r="CK17" s="544">
        <f t="shared" ref="CK17" si="22">COUNTIF(D17:BK17,"45")</f>
        <v>0</v>
      </c>
      <c r="CL17" s="542">
        <f t="shared" ref="CL17" si="23">COUNTIF(D17:BK17,"с/з")</f>
        <v>0</v>
      </c>
      <c r="CM17" s="543">
        <f t="shared" ref="CM17" si="24">COUNTIF(D17:BK17,"а/з")</f>
        <v>0</v>
      </c>
      <c r="CN17" s="544">
        <f t="shared" ref="CN17" si="25">COUNTIF(D17:BK17,"м")</f>
        <v>0</v>
      </c>
      <c r="CO17" s="566"/>
    </row>
    <row r="18" spans="1:93" s="60" customFormat="1" ht="24.75" customHeight="1" x14ac:dyDescent="0.25">
      <c r="A18" s="261">
        <v>2</v>
      </c>
      <c r="B18" s="486" t="s">
        <v>157</v>
      </c>
      <c r="C18" s="732"/>
      <c r="D18" s="528" t="s">
        <v>155</v>
      </c>
      <c r="E18" s="74" t="s">
        <v>75</v>
      </c>
      <c r="F18" s="75">
        <v>11</v>
      </c>
      <c r="G18" s="125"/>
      <c r="H18" s="74" t="s">
        <v>75</v>
      </c>
      <c r="I18" s="76">
        <v>45</v>
      </c>
      <c r="J18" s="115"/>
      <c r="K18" s="74" t="s">
        <v>98</v>
      </c>
      <c r="L18" s="75">
        <v>23</v>
      </c>
      <c r="M18" s="115">
        <v>21</v>
      </c>
      <c r="N18" s="464" t="s">
        <v>98</v>
      </c>
      <c r="O18" s="75">
        <v>42</v>
      </c>
      <c r="P18" s="115"/>
      <c r="Q18" s="74" t="s">
        <v>109</v>
      </c>
      <c r="R18" s="76" t="s">
        <v>101</v>
      </c>
      <c r="S18" s="115"/>
      <c r="T18" s="251"/>
      <c r="U18" s="769" t="s">
        <v>0</v>
      </c>
      <c r="V18" s="528" t="s">
        <v>155</v>
      </c>
      <c r="W18" s="74" t="s">
        <v>80</v>
      </c>
      <c r="X18" s="75">
        <v>25</v>
      </c>
      <c r="Y18" s="115"/>
      <c r="Z18" s="119" t="s">
        <v>78</v>
      </c>
      <c r="AA18" s="364">
        <v>27</v>
      </c>
      <c r="AB18" s="128"/>
      <c r="AC18" s="63" t="s">
        <v>89</v>
      </c>
      <c r="AD18" s="364">
        <v>39</v>
      </c>
      <c r="AE18" s="175"/>
      <c r="AF18" s="74" t="s">
        <v>89</v>
      </c>
      <c r="AG18" s="358">
        <v>9</v>
      </c>
      <c r="AH18" s="115"/>
      <c r="AI18" s="66"/>
      <c r="AJ18" s="771" t="s">
        <v>0</v>
      </c>
      <c r="AK18" s="528" t="s">
        <v>155</v>
      </c>
      <c r="AL18" s="74" t="s">
        <v>70</v>
      </c>
      <c r="AM18" s="262">
        <v>38</v>
      </c>
      <c r="AN18" s="265"/>
      <c r="AO18" s="74" t="s">
        <v>71</v>
      </c>
      <c r="AP18" s="263">
        <v>30</v>
      </c>
      <c r="AQ18" s="81">
        <v>44</v>
      </c>
      <c r="AR18" s="74" t="s">
        <v>72</v>
      </c>
      <c r="AS18" s="266">
        <v>43</v>
      </c>
      <c r="AT18" s="266"/>
      <c r="AU18" s="74" t="s">
        <v>75</v>
      </c>
      <c r="AV18" s="111"/>
      <c r="AW18" s="77">
        <v>22</v>
      </c>
      <c r="AX18" s="66"/>
      <c r="AY18" s="261">
        <v>2</v>
      </c>
      <c r="AZ18" s="486" t="s">
        <v>157</v>
      </c>
      <c r="BA18" s="873" t="s">
        <v>0</v>
      </c>
      <c r="BB18" s="528" t="s">
        <v>155</v>
      </c>
      <c r="BC18" s="63" t="s">
        <v>100</v>
      </c>
      <c r="BD18" s="119" t="s">
        <v>101</v>
      </c>
      <c r="BE18" s="65"/>
      <c r="BF18" s="63" t="s">
        <v>94</v>
      </c>
      <c r="BG18" s="65">
        <v>40</v>
      </c>
      <c r="BH18" s="63" t="s">
        <v>79</v>
      </c>
      <c r="BI18" s="65">
        <v>26</v>
      </c>
      <c r="BJ18" s="258" t="s">
        <v>75</v>
      </c>
      <c r="BK18" s="844">
        <v>13</v>
      </c>
      <c r="BL18" s="59"/>
      <c r="BM18" s="59"/>
      <c r="BN18" s="328">
        <v>2</v>
      </c>
      <c r="BO18" s="441">
        <f t="shared" ref="BO18:BO25" si="26">COUNTIF(D18:BK18,"1")</f>
        <v>0</v>
      </c>
      <c r="BP18" s="318">
        <f>COUNTIF(D18:BK18,"3")</f>
        <v>0</v>
      </c>
      <c r="BQ18" s="318">
        <f t="shared" ref="BQ18:BQ57" si="27">COUNTIF(D18:BK18,"9")</f>
        <v>1</v>
      </c>
      <c r="BR18" s="318">
        <f t="shared" ref="BR18:BR57" si="28">COUNTIF(D18:BK18,"10")</f>
        <v>0</v>
      </c>
      <c r="BS18" s="318">
        <f t="shared" ref="BS18:BS57" si="29">COUNTIF(D18:BK18,"11")</f>
        <v>1</v>
      </c>
      <c r="BT18" s="319">
        <f t="shared" ref="BT18:BT57" si="30">COUNTIF(D18:BK18,"13")</f>
        <v>1</v>
      </c>
      <c r="BU18" s="441">
        <f t="shared" ref="BU18:BU57" si="31">COUNTIF(D18:BK18,"21")</f>
        <v>1</v>
      </c>
      <c r="BV18" s="318">
        <f t="shared" ref="BV18:BV57" si="32">COUNTIF(D18:BK18,"22")</f>
        <v>1</v>
      </c>
      <c r="BW18" s="318">
        <f t="shared" ref="BW18:BW57" si="33">COUNTIF(D18:BK18,"23")</f>
        <v>1</v>
      </c>
      <c r="BX18" s="318">
        <f t="shared" ref="BX18:BX57" si="34">COUNTIF(D18:BK18,"24")</f>
        <v>0</v>
      </c>
      <c r="BY18" s="318">
        <f t="shared" ref="BY18:BY57" si="35">COUNTIF(D18:BK18,"25")</f>
        <v>1</v>
      </c>
      <c r="BZ18" s="318">
        <f t="shared" ref="BZ18:BZ57" si="36">COUNTIF(D18:BK18,"26")</f>
        <v>1</v>
      </c>
      <c r="CA18" s="318">
        <f t="shared" ref="CA18:CA57" si="37">COUNTIF(D18:BK18,"27")</f>
        <v>1</v>
      </c>
      <c r="CB18" s="319">
        <f t="shared" ref="CB18:CB57" si="38">COUNTIF(D18:BK18,"30")</f>
        <v>1</v>
      </c>
      <c r="CC18" s="441">
        <f t="shared" ref="CC18:CC57" si="39">COUNTIF(D18:BK18,"37")</f>
        <v>0</v>
      </c>
      <c r="CD18" s="318">
        <f t="shared" ref="CD18:CD57" si="40">COUNTIF(D18:BK18,"38")</f>
        <v>1</v>
      </c>
      <c r="CE18" s="318">
        <f t="shared" ref="CE18:CE57" si="41">COUNTIF(D18:BK18,"39")</f>
        <v>1</v>
      </c>
      <c r="CF18" s="318">
        <f t="shared" ref="CF18:CF57" si="42">COUNTIF(D18:BK18,"40")</f>
        <v>1</v>
      </c>
      <c r="CG18" s="318">
        <f t="shared" ref="CG18:CG57" si="43">COUNTIF(D18:BK18,"41")</f>
        <v>0</v>
      </c>
      <c r="CH18" s="318">
        <f t="shared" ref="CH18:CH57" si="44">COUNTIF(D18:BK18,"42")</f>
        <v>1</v>
      </c>
      <c r="CI18" s="318">
        <f t="shared" ref="CI18:CI57" si="45">COUNTIF(D18:BK18,"43")</f>
        <v>1</v>
      </c>
      <c r="CJ18" s="318">
        <f t="shared" ref="CJ18:CJ57" si="46">COUNTIF(D18:BK18,"44")</f>
        <v>1</v>
      </c>
      <c r="CK18" s="319">
        <f t="shared" ref="CK18:CK57" si="47">COUNTIF(D18:BK18,"45")</f>
        <v>1</v>
      </c>
      <c r="CL18" s="322">
        <f t="shared" ref="CL18:CL57" si="48">COUNTIF(D18:BK18,"с/з")</f>
        <v>2</v>
      </c>
      <c r="CM18" s="318">
        <f t="shared" ref="CM18:CM57" si="49">COUNTIF(D18:BK18,"а/з")</f>
        <v>0</v>
      </c>
      <c r="CN18" s="319">
        <f t="shared" ref="CN18:CN57" si="50">COUNTIF(D18:BK18,"м")</f>
        <v>0</v>
      </c>
      <c r="CO18" s="565"/>
    </row>
    <row r="19" spans="1:93" s="27" customFormat="1" ht="24.95" customHeight="1" x14ac:dyDescent="0.35">
      <c r="A19" s="261">
        <v>3</v>
      </c>
      <c r="B19" s="486" t="s">
        <v>158</v>
      </c>
      <c r="C19" s="732"/>
      <c r="D19" s="529">
        <v>3</v>
      </c>
      <c r="E19" s="74" t="s">
        <v>88</v>
      </c>
      <c r="F19" s="75">
        <v>41</v>
      </c>
      <c r="G19" s="125"/>
      <c r="H19" s="74" t="s">
        <v>78</v>
      </c>
      <c r="I19" s="76">
        <v>27</v>
      </c>
      <c r="J19" s="115"/>
      <c r="K19" s="74" t="s">
        <v>80</v>
      </c>
      <c r="L19" s="75">
        <v>25</v>
      </c>
      <c r="M19" s="115"/>
      <c r="N19" s="464" t="s">
        <v>88</v>
      </c>
      <c r="O19" s="75">
        <v>24</v>
      </c>
      <c r="P19" s="115"/>
      <c r="Q19" s="74" t="s">
        <v>89</v>
      </c>
      <c r="R19" s="76">
        <v>9</v>
      </c>
      <c r="S19" s="115"/>
      <c r="T19" s="251"/>
      <c r="U19" s="769"/>
      <c r="V19" s="529">
        <v>3</v>
      </c>
      <c r="W19" s="112" t="s">
        <v>70</v>
      </c>
      <c r="X19" s="75">
        <v>38</v>
      </c>
      <c r="Y19" s="115"/>
      <c r="Z19" s="71" t="s">
        <v>98</v>
      </c>
      <c r="AA19" s="358">
        <v>42</v>
      </c>
      <c r="AB19" s="115"/>
      <c r="AC19" s="74" t="s">
        <v>75</v>
      </c>
      <c r="AD19" s="358">
        <v>11</v>
      </c>
      <c r="AE19" s="125"/>
      <c r="AF19" s="74" t="s">
        <v>75</v>
      </c>
      <c r="AG19" s="358">
        <v>22</v>
      </c>
      <c r="AH19" s="115"/>
      <c r="AI19" s="66"/>
      <c r="AJ19" s="771"/>
      <c r="AK19" s="529">
        <v>3</v>
      </c>
      <c r="AL19" s="74" t="s">
        <v>72</v>
      </c>
      <c r="AM19" s="263">
        <v>43</v>
      </c>
      <c r="AN19" s="266"/>
      <c r="AO19" s="74" t="s">
        <v>89</v>
      </c>
      <c r="AP19" s="263">
        <v>10</v>
      </c>
      <c r="AQ19" s="81"/>
      <c r="AR19" s="74" t="s">
        <v>71</v>
      </c>
      <c r="AS19" s="266">
        <v>30</v>
      </c>
      <c r="AT19" s="266">
        <v>44</v>
      </c>
      <c r="AU19" s="74" t="s">
        <v>79</v>
      </c>
      <c r="AV19" s="111"/>
      <c r="AW19" s="77">
        <v>26</v>
      </c>
      <c r="AX19" s="66"/>
      <c r="AY19" s="261">
        <v>3</v>
      </c>
      <c r="AZ19" s="486" t="s">
        <v>158</v>
      </c>
      <c r="BA19" s="873"/>
      <c r="BB19" s="529">
        <v>3</v>
      </c>
      <c r="BC19" s="74" t="s">
        <v>93</v>
      </c>
      <c r="BD19" s="71">
        <v>37</v>
      </c>
      <c r="BE19" s="75">
        <v>39</v>
      </c>
      <c r="BF19" s="74" t="s">
        <v>75</v>
      </c>
      <c r="BG19" s="76">
        <v>13</v>
      </c>
      <c r="BH19" s="74" t="s">
        <v>94</v>
      </c>
      <c r="BI19" s="76">
        <v>40</v>
      </c>
      <c r="BJ19" s="83" t="s">
        <v>100</v>
      </c>
      <c r="BK19" s="261" t="s">
        <v>101</v>
      </c>
      <c r="BL19" s="15"/>
      <c r="BM19" s="15"/>
      <c r="BN19" s="328">
        <v>3</v>
      </c>
      <c r="BO19" s="441">
        <f t="shared" si="26"/>
        <v>0</v>
      </c>
      <c r="BP19" s="318">
        <f>COUNTIF(D19:BK19,"3")-4</f>
        <v>1</v>
      </c>
      <c r="BQ19" s="318">
        <f t="shared" si="27"/>
        <v>1</v>
      </c>
      <c r="BR19" s="318">
        <f t="shared" si="28"/>
        <v>1</v>
      </c>
      <c r="BS19" s="318">
        <f t="shared" si="29"/>
        <v>1</v>
      </c>
      <c r="BT19" s="319">
        <f t="shared" si="30"/>
        <v>1</v>
      </c>
      <c r="BU19" s="441">
        <f t="shared" si="31"/>
        <v>0</v>
      </c>
      <c r="BV19" s="318">
        <f t="shared" si="32"/>
        <v>1</v>
      </c>
      <c r="BW19" s="318">
        <f t="shared" si="33"/>
        <v>0</v>
      </c>
      <c r="BX19" s="318">
        <f t="shared" si="34"/>
        <v>1</v>
      </c>
      <c r="BY19" s="318">
        <f t="shared" si="35"/>
        <v>1</v>
      </c>
      <c r="BZ19" s="318">
        <f t="shared" si="36"/>
        <v>1</v>
      </c>
      <c r="CA19" s="318">
        <f t="shared" si="37"/>
        <v>1</v>
      </c>
      <c r="CB19" s="319">
        <f t="shared" si="38"/>
        <v>1</v>
      </c>
      <c r="CC19" s="441">
        <f t="shared" si="39"/>
        <v>1</v>
      </c>
      <c r="CD19" s="318">
        <f t="shared" si="40"/>
        <v>1</v>
      </c>
      <c r="CE19" s="318">
        <f t="shared" si="41"/>
        <v>1</v>
      </c>
      <c r="CF19" s="318">
        <f t="shared" si="42"/>
        <v>1</v>
      </c>
      <c r="CG19" s="318">
        <f t="shared" si="43"/>
        <v>1</v>
      </c>
      <c r="CH19" s="318">
        <f t="shared" si="44"/>
        <v>1</v>
      </c>
      <c r="CI19" s="318">
        <f t="shared" si="45"/>
        <v>1</v>
      </c>
      <c r="CJ19" s="318">
        <f t="shared" si="46"/>
        <v>1</v>
      </c>
      <c r="CK19" s="319">
        <f t="shared" si="47"/>
        <v>0</v>
      </c>
      <c r="CL19" s="322">
        <f t="shared" si="48"/>
        <v>1</v>
      </c>
      <c r="CM19" s="318">
        <f t="shared" si="49"/>
        <v>0</v>
      </c>
      <c r="CN19" s="319">
        <f t="shared" si="50"/>
        <v>0</v>
      </c>
      <c r="CO19" s="566"/>
    </row>
    <row r="20" spans="1:93" s="27" customFormat="1" ht="24.95" customHeight="1" x14ac:dyDescent="0.25">
      <c r="A20" s="261">
        <v>4</v>
      </c>
      <c r="B20" s="486" t="s">
        <v>159</v>
      </c>
      <c r="C20" s="732"/>
      <c r="D20" s="529">
        <v>4</v>
      </c>
      <c r="E20" s="74" t="s">
        <v>70</v>
      </c>
      <c r="F20" s="75">
        <v>38</v>
      </c>
      <c r="G20" s="125"/>
      <c r="H20" s="74" t="s">
        <v>88</v>
      </c>
      <c r="I20" s="76">
        <v>41</v>
      </c>
      <c r="J20" s="115"/>
      <c r="K20" s="74" t="s">
        <v>109</v>
      </c>
      <c r="L20" s="75" t="s">
        <v>101</v>
      </c>
      <c r="M20" s="115"/>
      <c r="N20" s="464" t="s">
        <v>75</v>
      </c>
      <c r="O20" s="75">
        <v>11</v>
      </c>
      <c r="P20" s="115"/>
      <c r="Q20" s="74" t="s">
        <v>75</v>
      </c>
      <c r="R20" s="76">
        <v>45</v>
      </c>
      <c r="S20" s="115"/>
      <c r="T20" s="251"/>
      <c r="U20" s="769"/>
      <c r="V20" s="529">
        <v>4</v>
      </c>
      <c r="W20" s="74" t="s">
        <v>78</v>
      </c>
      <c r="X20" s="75">
        <v>27</v>
      </c>
      <c r="Y20" s="115"/>
      <c r="Z20" s="71" t="s">
        <v>75</v>
      </c>
      <c r="AA20" s="358">
        <v>22</v>
      </c>
      <c r="AB20" s="115"/>
      <c r="AC20" s="74" t="s">
        <v>109</v>
      </c>
      <c r="AD20" s="358" t="s">
        <v>101</v>
      </c>
      <c r="AE20" s="125"/>
      <c r="AF20" s="74" t="s">
        <v>80</v>
      </c>
      <c r="AG20" s="358">
        <v>25</v>
      </c>
      <c r="AH20" s="115"/>
      <c r="AI20" s="66"/>
      <c r="AJ20" s="771"/>
      <c r="AK20" s="529">
        <v>4</v>
      </c>
      <c r="AL20" s="74" t="s">
        <v>71</v>
      </c>
      <c r="AM20" s="263">
        <v>30</v>
      </c>
      <c r="AN20" s="266">
        <v>44</v>
      </c>
      <c r="AO20" s="74" t="s">
        <v>79</v>
      </c>
      <c r="AP20" s="263">
        <v>26</v>
      </c>
      <c r="AQ20" s="81"/>
      <c r="AR20" s="74" t="s">
        <v>88</v>
      </c>
      <c r="AS20" s="266">
        <v>24</v>
      </c>
      <c r="AT20" s="266"/>
      <c r="AU20" s="74" t="s">
        <v>89</v>
      </c>
      <c r="AV20" s="111"/>
      <c r="AW20" s="77">
        <v>10</v>
      </c>
      <c r="AX20" s="66"/>
      <c r="AY20" s="261">
        <v>4</v>
      </c>
      <c r="AZ20" s="486" t="s">
        <v>159</v>
      </c>
      <c r="BA20" s="873"/>
      <c r="BB20" s="529">
        <v>4</v>
      </c>
      <c r="BC20" s="74" t="s">
        <v>75</v>
      </c>
      <c r="BD20" s="71">
        <v>13</v>
      </c>
      <c r="BE20" s="76"/>
      <c r="BF20" s="74" t="s">
        <v>93</v>
      </c>
      <c r="BG20" s="76">
        <v>37</v>
      </c>
      <c r="BH20" s="74" t="s">
        <v>98</v>
      </c>
      <c r="BI20" s="76">
        <v>21</v>
      </c>
      <c r="BJ20" s="83" t="s">
        <v>72</v>
      </c>
      <c r="BK20" s="261">
        <v>43</v>
      </c>
      <c r="BL20" s="15"/>
      <c r="BM20" s="15"/>
      <c r="BN20" s="328">
        <v>4</v>
      </c>
      <c r="BO20" s="441">
        <f t="shared" si="26"/>
        <v>0</v>
      </c>
      <c r="BP20" s="318">
        <f t="shared" ref="BP20:BP27" si="51">COUNTIF(D20:BK20,"3")</f>
        <v>0</v>
      </c>
      <c r="BQ20" s="318">
        <f t="shared" si="27"/>
        <v>0</v>
      </c>
      <c r="BR20" s="318">
        <f t="shared" si="28"/>
        <v>1</v>
      </c>
      <c r="BS20" s="318">
        <f t="shared" si="29"/>
        <v>1</v>
      </c>
      <c r="BT20" s="319">
        <f t="shared" si="30"/>
        <v>1</v>
      </c>
      <c r="BU20" s="441">
        <f t="shared" si="31"/>
        <v>1</v>
      </c>
      <c r="BV20" s="318">
        <f t="shared" si="32"/>
        <v>1</v>
      </c>
      <c r="BW20" s="318">
        <f t="shared" si="33"/>
        <v>0</v>
      </c>
      <c r="BX20" s="318">
        <f t="shared" si="34"/>
        <v>1</v>
      </c>
      <c r="BY20" s="318">
        <f t="shared" si="35"/>
        <v>1</v>
      </c>
      <c r="BZ20" s="318">
        <f t="shared" si="36"/>
        <v>1</v>
      </c>
      <c r="CA20" s="318">
        <f t="shared" si="37"/>
        <v>1</v>
      </c>
      <c r="CB20" s="319">
        <f t="shared" si="38"/>
        <v>1</v>
      </c>
      <c r="CC20" s="441">
        <f t="shared" si="39"/>
        <v>1</v>
      </c>
      <c r="CD20" s="318">
        <f t="shared" si="40"/>
        <v>1</v>
      </c>
      <c r="CE20" s="318">
        <f t="shared" si="41"/>
        <v>0</v>
      </c>
      <c r="CF20" s="318">
        <f t="shared" si="42"/>
        <v>0</v>
      </c>
      <c r="CG20" s="318">
        <f t="shared" si="43"/>
        <v>1</v>
      </c>
      <c r="CH20" s="318">
        <f t="shared" si="44"/>
        <v>0</v>
      </c>
      <c r="CI20" s="318">
        <f t="shared" si="45"/>
        <v>1</v>
      </c>
      <c r="CJ20" s="318">
        <f t="shared" si="46"/>
        <v>1</v>
      </c>
      <c r="CK20" s="319">
        <f t="shared" si="47"/>
        <v>1</v>
      </c>
      <c r="CL20" s="322">
        <f t="shared" si="48"/>
        <v>2</v>
      </c>
      <c r="CM20" s="318">
        <f t="shared" si="49"/>
        <v>0</v>
      </c>
      <c r="CN20" s="319">
        <f t="shared" si="50"/>
        <v>0</v>
      </c>
      <c r="CO20" s="566"/>
    </row>
    <row r="21" spans="1:93" s="27" customFormat="1" ht="24.95" customHeight="1" x14ac:dyDescent="0.25">
      <c r="A21" s="261">
        <v>5</v>
      </c>
      <c r="B21" s="486" t="s">
        <v>160</v>
      </c>
      <c r="C21" s="732"/>
      <c r="D21" s="529">
        <v>5</v>
      </c>
      <c r="E21" s="74" t="s">
        <v>80</v>
      </c>
      <c r="F21" s="75">
        <v>25</v>
      </c>
      <c r="G21" s="125"/>
      <c r="H21" s="74" t="s">
        <v>70</v>
      </c>
      <c r="I21" s="76">
        <v>38</v>
      </c>
      <c r="J21" s="115"/>
      <c r="K21" s="74" t="s">
        <v>89</v>
      </c>
      <c r="L21" s="75">
        <v>9</v>
      </c>
      <c r="M21" s="115"/>
      <c r="N21" s="464" t="s">
        <v>89</v>
      </c>
      <c r="O21" s="75">
        <v>37</v>
      </c>
      <c r="P21" s="115"/>
      <c r="Q21" s="74" t="s">
        <v>88</v>
      </c>
      <c r="R21" s="76">
        <v>24</v>
      </c>
      <c r="S21" s="115"/>
      <c r="T21" s="251"/>
      <c r="U21" s="769"/>
      <c r="V21" s="529">
        <v>5</v>
      </c>
      <c r="W21" s="74" t="s">
        <v>89</v>
      </c>
      <c r="X21" s="75">
        <v>10</v>
      </c>
      <c r="Y21" s="115"/>
      <c r="Z21" s="71" t="s">
        <v>79</v>
      </c>
      <c r="AA21" s="358">
        <v>26</v>
      </c>
      <c r="AB21" s="115"/>
      <c r="AC21" s="74" t="s">
        <v>78</v>
      </c>
      <c r="AD21" s="358">
        <v>27</v>
      </c>
      <c r="AE21" s="125"/>
      <c r="AF21" s="74" t="s">
        <v>106</v>
      </c>
      <c r="AG21" s="358">
        <v>45</v>
      </c>
      <c r="AH21" s="115"/>
      <c r="AI21" s="66"/>
      <c r="AJ21" s="771"/>
      <c r="AK21" s="529">
        <v>5</v>
      </c>
      <c r="AL21" s="74" t="s">
        <v>75</v>
      </c>
      <c r="AM21" s="263">
        <v>11</v>
      </c>
      <c r="AN21" s="266"/>
      <c r="AO21" s="74" t="s">
        <v>109</v>
      </c>
      <c r="AP21" s="263" t="s">
        <v>101</v>
      </c>
      <c r="AQ21" s="81"/>
      <c r="AR21" s="74" t="s">
        <v>75</v>
      </c>
      <c r="AS21" s="266">
        <v>22</v>
      </c>
      <c r="AT21" s="266"/>
      <c r="AU21" s="74" t="s">
        <v>70</v>
      </c>
      <c r="AV21" s="111"/>
      <c r="AW21" s="77">
        <v>39</v>
      </c>
      <c r="AX21" s="66"/>
      <c r="AY21" s="261">
        <v>5</v>
      </c>
      <c r="AZ21" s="486" t="s">
        <v>160</v>
      </c>
      <c r="BA21" s="873"/>
      <c r="BB21" s="529">
        <v>5</v>
      </c>
      <c r="BC21" s="74" t="s">
        <v>85</v>
      </c>
      <c r="BD21" s="71">
        <v>30</v>
      </c>
      <c r="BE21" s="76">
        <v>44</v>
      </c>
      <c r="BF21" s="74" t="s">
        <v>72</v>
      </c>
      <c r="BG21" s="76">
        <v>43</v>
      </c>
      <c r="BH21" s="74" t="s">
        <v>75</v>
      </c>
      <c r="BI21" s="76">
        <v>13</v>
      </c>
      <c r="BJ21" s="83" t="s">
        <v>94</v>
      </c>
      <c r="BK21" s="261">
        <v>40</v>
      </c>
      <c r="BL21" s="15"/>
      <c r="BM21" s="15"/>
      <c r="BN21" s="328">
        <v>5</v>
      </c>
      <c r="BO21" s="441">
        <f t="shared" si="26"/>
        <v>0</v>
      </c>
      <c r="BP21" s="318">
        <f t="shared" si="51"/>
        <v>0</v>
      </c>
      <c r="BQ21" s="318">
        <f t="shared" si="27"/>
        <v>1</v>
      </c>
      <c r="BR21" s="318">
        <f t="shared" si="28"/>
        <v>1</v>
      </c>
      <c r="BS21" s="318">
        <f t="shared" si="29"/>
        <v>1</v>
      </c>
      <c r="BT21" s="319">
        <f t="shared" si="30"/>
        <v>1</v>
      </c>
      <c r="BU21" s="441">
        <f t="shared" si="31"/>
        <v>0</v>
      </c>
      <c r="BV21" s="318">
        <f t="shared" si="32"/>
        <v>1</v>
      </c>
      <c r="BW21" s="318">
        <f t="shared" si="33"/>
        <v>0</v>
      </c>
      <c r="BX21" s="318">
        <f t="shared" si="34"/>
        <v>1</v>
      </c>
      <c r="BY21" s="318">
        <f t="shared" si="35"/>
        <v>1</v>
      </c>
      <c r="BZ21" s="318">
        <f t="shared" si="36"/>
        <v>1</v>
      </c>
      <c r="CA21" s="318">
        <f t="shared" si="37"/>
        <v>1</v>
      </c>
      <c r="CB21" s="319">
        <f t="shared" si="38"/>
        <v>1</v>
      </c>
      <c r="CC21" s="441">
        <f t="shared" si="39"/>
        <v>1</v>
      </c>
      <c r="CD21" s="318">
        <f t="shared" si="40"/>
        <v>1</v>
      </c>
      <c r="CE21" s="318">
        <f t="shared" si="41"/>
        <v>1</v>
      </c>
      <c r="CF21" s="318">
        <f t="shared" si="42"/>
        <v>1</v>
      </c>
      <c r="CG21" s="318">
        <f t="shared" si="43"/>
        <v>0</v>
      </c>
      <c r="CH21" s="318">
        <f t="shared" si="44"/>
        <v>0</v>
      </c>
      <c r="CI21" s="318">
        <f t="shared" si="45"/>
        <v>1</v>
      </c>
      <c r="CJ21" s="318">
        <f t="shared" si="46"/>
        <v>1</v>
      </c>
      <c r="CK21" s="319">
        <f t="shared" si="47"/>
        <v>1</v>
      </c>
      <c r="CL21" s="322">
        <f t="shared" si="48"/>
        <v>1</v>
      </c>
      <c r="CM21" s="318">
        <f t="shared" si="49"/>
        <v>0</v>
      </c>
      <c r="CN21" s="319">
        <f t="shared" si="50"/>
        <v>0</v>
      </c>
      <c r="CO21" s="566"/>
    </row>
    <row r="22" spans="1:93" s="27" customFormat="1" ht="24.75" customHeight="1" x14ac:dyDescent="0.25">
      <c r="A22" s="261">
        <v>6</v>
      </c>
      <c r="B22" s="486" t="s">
        <v>161</v>
      </c>
      <c r="C22" s="732"/>
      <c r="D22" s="529">
        <v>6</v>
      </c>
      <c r="E22" s="74" t="s">
        <v>78</v>
      </c>
      <c r="F22" s="75">
        <v>27</v>
      </c>
      <c r="G22" s="125"/>
      <c r="H22" s="74" t="s">
        <v>79</v>
      </c>
      <c r="I22" s="76">
        <v>26</v>
      </c>
      <c r="J22" s="115"/>
      <c r="K22" s="74" t="s">
        <v>75</v>
      </c>
      <c r="L22" s="75">
        <v>11</v>
      </c>
      <c r="M22" s="115"/>
      <c r="N22" s="464" t="s">
        <v>109</v>
      </c>
      <c r="O22" s="75" t="s">
        <v>101</v>
      </c>
      <c r="P22" s="115"/>
      <c r="Q22" s="74" t="s">
        <v>71</v>
      </c>
      <c r="R22" s="76">
        <v>30</v>
      </c>
      <c r="S22" s="115">
        <v>44</v>
      </c>
      <c r="T22" s="251"/>
      <c r="U22" s="769"/>
      <c r="V22" s="529">
        <v>6</v>
      </c>
      <c r="W22" s="74" t="s">
        <v>75</v>
      </c>
      <c r="X22" s="75">
        <v>22</v>
      </c>
      <c r="Y22" s="115"/>
      <c r="Z22" s="71" t="s">
        <v>89</v>
      </c>
      <c r="AA22" s="358">
        <v>10</v>
      </c>
      <c r="AB22" s="115"/>
      <c r="AC22" s="85" t="s">
        <v>70</v>
      </c>
      <c r="AD22" s="365">
        <v>38</v>
      </c>
      <c r="AE22" s="125"/>
      <c r="AF22" s="74" t="s">
        <v>72</v>
      </c>
      <c r="AG22" s="358">
        <v>43</v>
      </c>
      <c r="AH22" s="115"/>
      <c r="AI22" s="66"/>
      <c r="AJ22" s="771"/>
      <c r="AK22" s="529">
        <v>6</v>
      </c>
      <c r="AL22" s="74" t="s">
        <v>105</v>
      </c>
      <c r="AM22" s="263">
        <v>45</v>
      </c>
      <c r="AN22" s="266"/>
      <c r="AO22" s="74" t="s">
        <v>106</v>
      </c>
      <c r="AP22" s="263">
        <v>41</v>
      </c>
      <c r="AQ22" s="81"/>
      <c r="AR22" s="74" t="s">
        <v>89</v>
      </c>
      <c r="AS22" s="266">
        <v>9</v>
      </c>
      <c r="AT22" s="266"/>
      <c r="AU22" s="74" t="s">
        <v>98</v>
      </c>
      <c r="AV22" s="111">
        <v>23</v>
      </c>
      <c r="AW22" s="77">
        <v>42</v>
      </c>
      <c r="AX22" s="66"/>
      <c r="AY22" s="261">
        <v>6</v>
      </c>
      <c r="AZ22" s="486" t="s">
        <v>161</v>
      </c>
      <c r="BA22" s="873"/>
      <c r="BB22" s="529">
        <v>6</v>
      </c>
      <c r="BC22" s="74" t="s">
        <v>94</v>
      </c>
      <c r="BD22" s="71">
        <v>40</v>
      </c>
      <c r="BE22" s="76"/>
      <c r="BF22" s="74" t="s">
        <v>85</v>
      </c>
      <c r="BG22" s="76">
        <v>39</v>
      </c>
      <c r="BH22" s="74" t="s">
        <v>100</v>
      </c>
      <c r="BI22" s="76" t="s">
        <v>101</v>
      </c>
      <c r="BJ22" s="83" t="s">
        <v>80</v>
      </c>
      <c r="BK22" s="261">
        <v>25</v>
      </c>
      <c r="BL22" s="15"/>
      <c r="BM22" s="15"/>
      <c r="BN22" s="328">
        <v>6</v>
      </c>
      <c r="BO22" s="441">
        <f t="shared" si="26"/>
        <v>0</v>
      </c>
      <c r="BP22" s="318">
        <f t="shared" si="51"/>
        <v>0</v>
      </c>
      <c r="BQ22" s="318">
        <f t="shared" si="27"/>
        <v>1</v>
      </c>
      <c r="BR22" s="318">
        <f t="shared" si="28"/>
        <v>1</v>
      </c>
      <c r="BS22" s="318">
        <f t="shared" si="29"/>
        <v>1</v>
      </c>
      <c r="BT22" s="319">
        <f t="shared" si="30"/>
        <v>0</v>
      </c>
      <c r="BU22" s="441">
        <f t="shared" si="31"/>
        <v>0</v>
      </c>
      <c r="BV22" s="318">
        <f t="shared" si="32"/>
        <v>1</v>
      </c>
      <c r="BW22" s="318">
        <f t="shared" si="33"/>
        <v>1</v>
      </c>
      <c r="BX22" s="318">
        <f t="shared" si="34"/>
        <v>0</v>
      </c>
      <c r="BY22" s="318">
        <f t="shared" si="35"/>
        <v>1</v>
      </c>
      <c r="BZ22" s="318">
        <f t="shared" si="36"/>
        <v>1</v>
      </c>
      <c r="CA22" s="318">
        <f t="shared" si="37"/>
        <v>1</v>
      </c>
      <c r="CB22" s="319">
        <f t="shared" si="38"/>
        <v>1</v>
      </c>
      <c r="CC22" s="441">
        <f t="shared" si="39"/>
        <v>0</v>
      </c>
      <c r="CD22" s="318">
        <f t="shared" si="40"/>
        <v>1</v>
      </c>
      <c r="CE22" s="318">
        <f t="shared" si="41"/>
        <v>1</v>
      </c>
      <c r="CF22" s="318">
        <f t="shared" si="42"/>
        <v>1</v>
      </c>
      <c r="CG22" s="318">
        <f t="shared" si="43"/>
        <v>1</v>
      </c>
      <c r="CH22" s="318">
        <f t="shared" si="44"/>
        <v>1</v>
      </c>
      <c r="CI22" s="318">
        <f t="shared" si="45"/>
        <v>1</v>
      </c>
      <c r="CJ22" s="318">
        <f t="shared" si="46"/>
        <v>1</v>
      </c>
      <c r="CK22" s="319">
        <f t="shared" si="47"/>
        <v>1</v>
      </c>
      <c r="CL22" s="322">
        <f t="shared" si="48"/>
        <v>2</v>
      </c>
      <c r="CM22" s="318">
        <f t="shared" si="49"/>
        <v>0</v>
      </c>
      <c r="CN22" s="319">
        <f t="shared" si="50"/>
        <v>0</v>
      </c>
      <c r="CO22" s="566"/>
    </row>
    <row r="23" spans="1:93" s="27" customFormat="1" ht="36.75" customHeight="1" x14ac:dyDescent="0.25">
      <c r="A23" s="261">
        <v>7</v>
      </c>
      <c r="B23" s="486" t="s">
        <v>162</v>
      </c>
      <c r="C23" s="732"/>
      <c r="D23" s="529">
        <v>7</v>
      </c>
      <c r="E23" s="74" t="s">
        <v>89</v>
      </c>
      <c r="F23" s="75">
        <v>9</v>
      </c>
      <c r="G23" s="125"/>
      <c r="H23" s="74" t="s">
        <v>89</v>
      </c>
      <c r="I23" s="76">
        <v>10</v>
      </c>
      <c r="J23" s="115"/>
      <c r="K23" s="74" t="s">
        <v>88</v>
      </c>
      <c r="L23" s="75">
        <v>38</v>
      </c>
      <c r="M23" s="115"/>
      <c r="N23" s="464" t="s">
        <v>71</v>
      </c>
      <c r="O23" s="75">
        <v>42</v>
      </c>
      <c r="P23" s="115"/>
      <c r="Q23" s="74" t="s">
        <v>78</v>
      </c>
      <c r="R23" s="76">
        <v>27</v>
      </c>
      <c r="S23" s="115"/>
      <c r="T23" s="251"/>
      <c r="U23" s="769"/>
      <c r="V23" s="529">
        <v>7</v>
      </c>
      <c r="W23" s="74" t="s">
        <v>109</v>
      </c>
      <c r="X23" s="75" t="s">
        <v>101</v>
      </c>
      <c r="Y23" s="115"/>
      <c r="Z23" s="71" t="s">
        <v>72</v>
      </c>
      <c r="AA23" s="358">
        <v>43</v>
      </c>
      <c r="AB23" s="115"/>
      <c r="AC23" s="74" t="s">
        <v>71</v>
      </c>
      <c r="AD23" s="358">
        <v>30</v>
      </c>
      <c r="AE23" s="125">
        <v>44</v>
      </c>
      <c r="AF23" s="74" t="s">
        <v>116</v>
      </c>
      <c r="AG23" s="358">
        <v>39</v>
      </c>
      <c r="AH23" s="115"/>
      <c r="AI23" s="66"/>
      <c r="AJ23" s="771"/>
      <c r="AK23" s="529">
        <v>7</v>
      </c>
      <c r="AL23" s="74" t="s">
        <v>88</v>
      </c>
      <c r="AM23" s="263">
        <v>41</v>
      </c>
      <c r="AN23" s="266"/>
      <c r="AO23" s="74" t="s">
        <v>105</v>
      </c>
      <c r="AP23" s="263">
        <v>45</v>
      </c>
      <c r="AQ23" s="81"/>
      <c r="AR23" s="74" t="s">
        <v>79</v>
      </c>
      <c r="AS23" s="266">
        <v>26</v>
      </c>
      <c r="AT23" s="266"/>
      <c r="AU23" s="74" t="s">
        <v>109</v>
      </c>
      <c r="AV23" s="111"/>
      <c r="AW23" s="77" t="s">
        <v>101</v>
      </c>
      <c r="AX23" s="66"/>
      <c r="AY23" s="261">
        <v>7</v>
      </c>
      <c r="AZ23" s="486" t="s">
        <v>162</v>
      </c>
      <c r="BA23" s="873"/>
      <c r="BB23" s="529">
        <v>7</v>
      </c>
      <c r="BC23" s="74" t="s">
        <v>80</v>
      </c>
      <c r="BD23" s="71">
        <v>25</v>
      </c>
      <c r="BE23" s="76"/>
      <c r="BF23" s="74" t="s">
        <v>99</v>
      </c>
      <c r="BG23" s="76" t="s">
        <v>102</v>
      </c>
      <c r="BH23" s="74" t="s">
        <v>93</v>
      </c>
      <c r="BI23" s="76">
        <v>37</v>
      </c>
      <c r="BJ23" s="83" t="s">
        <v>96</v>
      </c>
      <c r="BK23" s="261">
        <v>24</v>
      </c>
      <c r="BL23" s="15"/>
      <c r="BM23" s="15"/>
      <c r="BN23" s="328">
        <v>7</v>
      </c>
      <c r="BO23" s="441">
        <v>1</v>
      </c>
      <c r="BP23" s="318">
        <v>1</v>
      </c>
      <c r="BQ23" s="318">
        <f t="shared" si="27"/>
        <v>1</v>
      </c>
      <c r="BR23" s="318">
        <f t="shared" si="28"/>
        <v>1</v>
      </c>
      <c r="BS23" s="318">
        <f t="shared" si="29"/>
        <v>0</v>
      </c>
      <c r="BT23" s="319">
        <f t="shared" si="30"/>
        <v>0</v>
      </c>
      <c r="BU23" s="441">
        <f t="shared" si="31"/>
        <v>0</v>
      </c>
      <c r="BV23" s="318">
        <f t="shared" si="32"/>
        <v>0</v>
      </c>
      <c r="BW23" s="318">
        <f t="shared" si="33"/>
        <v>0</v>
      </c>
      <c r="BX23" s="318">
        <f t="shared" si="34"/>
        <v>1</v>
      </c>
      <c r="BY23" s="318">
        <f t="shared" si="35"/>
        <v>1</v>
      </c>
      <c r="BZ23" s="318">
        <f t="shared" si="36"/>
        <v>1</v>
      </c>
      <c r="CA23" s="318">
        <f t="shared" si="37"/>
        <v>1</v>
      </c>
      <c r="CB23" s="319">
        <f t="shared" si="38"/>
        <v>1</v>
      </c>
      <c r="CC23" s="441">
        <f t="shared" si="39"/>
        <v>1</v>
      </c>
      <c r="CD23" s="318">
        <f t="shared" si="40"/>
        <v>1</v>
      </c>
      <c r="CE23" s="318">
        <f t="shared" si="41"/>
        <v>1</v>
      </c>
      <c r="CF23" s="318">
        <f t="shared" si="42"/>
        <v>0</v>
      </c>
      <c r="CG23" s="318">
        <f t="shared" si="43"/>
        <v>1</v>
      </c>
      <c r="CH23" s="318">
        <f t="shared" si="44"/>
        <v>1</v>
      </c>
      <c r="CI23" s="318">
        <f t="shared" si="45"/>
        <v>1</v>
      </c>
      <c r="CJ23" s="318">
        <f t="shared" si="46"/>
        <v>1</v>
      </c>
      <c r="CK23" s="319">
        <f t="shared" si="47"/>
        <v>1</v>
      </c>
      <c r="CL23" s="322">
        <f t="shared" si="48"/>
        <v>2</v>
      </c>
      <c r="CM23" s="318">
        <f t="shared" si="49"/>
        <v>0</v>
      </c>
      <c r="CN23" s="319">
        <f t="shared" si="50"/>
        <v>0</v>
      </c>
      <c r="CO23" s="566"/>
    </row>
    <row r="24" spans="1:93" s="6" customFormat="1" ht="45" customHeight="1" x14ac:dyDescent="0.25">
      <c r="A24" s="261">
        <v>8</v>
      </c>
      <c r="B24" s="486" t="s">
        <v>163</v>
      </c>
      <c r="C24" s="732"/>
      <c r="D24" s="530">
        <v>8</v>
      </c>
      <c r="E24" s="138" t="s">
        <v>115</v>
      </c>
      <c r="F24" s="176">
        <v>1</v>
      </c>
      <c r="G24" s="126">
        <v>3</v>
      </c>
      <c r="H24" s="114"/>
      <c r="I24" s="176"/>
      <c r="J24" s="177"/>
      <c r="K24" s="114" t="s">
        <v>116</v>
      </c>
      <c r="L24" s="176" t="s">
        <v>119</v>
      </c>
      <c r="M24" s="177"/>
      <c r="N24" s="532" t="s">
        <v>79</v>
      </c>
      <c r="O24" s="176">
        <v>26</v>
      </c>
      <c r="P24" s="177"/>
      <c r="Q24" s="114"/>
      <c r="R24" s="467"/>
      <c r="S24" s="177"/>
      <c r="U24" s="769"/>
      <c r="V24" s="530">
        <v>8</v>
      </c>
      <c r="W24" s="114" t="s">
        <v>116</v>
      </c>
      <c r="X24" s="176">
        <v>41</v>
      </c>
      <c r="Y24" s="177"/>
      <c r="Z24" s="91"/>
      <c r="AA24" s="361"/>
      <c r="AB24" s="123"/>
      <c r="AC24" s="86" t="s">
        <v>72</v>
      </c>
      <c r="AD24" s="361">
        <v>43</v>
      </c>
      <c r="AE24" s="127"/>
      <c r="AF24" s="114" t="s">
        <v>71</v>
      </c>
      <c r="AG24" s="362">
        <v>44</v>
      </c>
      <c r="AH24" s="177"/>
      <c r="AI24" s="89"/>
      <c r="AJ24" s="771"/>
      <c r="AK24" s="530">
        <v>8</v>
      </c>
      <c r="AL24" s="285" t="s">
        <v>112</v>
      </c>
      <c r="AM24" s="283">
        <v>11</v>
      </c>
      <c r="AN24" s="284"/>
      <c r="AO24" s="74" t="s">
        <v>91</v>
      </c>
      <c r="AP24" s="263">
        <v>9</v>
      </c>
      <c r="AQ24" s="180"/>
      <c r="AR24" s="114" t="s">
        <v>109</v>
      </c>
      <c r="AS24" s="277" t="s">
        <v>101</v>
      </c>
      <c r="AT24" s="278"/>
      <c r="AU24" s="138" t="s">
        <v>91</v>
      </c>
      <c r="AV24" s="298"/>
      <c r="AW24" s="306">
        <v>37</v>
      </c>
      <c r="AX24" s="89"/>
      <c r="AY24" s="261">
        <v>8</v>
      </c>
      <c r="AZ24" s="486" t="s">
        <v>163</v>
      </c>
      <c r="BA24" s="873"/>
      <c r="BB24" s="530">
        <v>8</v>
      </c>
      <c r="BC24" s="86"/>
      <c r="BD24" s="91"/>
      <c r="BE24" s="87"/>
      <c r="BF24" s="86" t="s">
        <v>100</v>
      </c>
      <c r="BG24" s="87" t="s">
        <v>101</v>
      </c>
      <c r="BH24" s="74" t="s">
        <v>104</v>
      </c>
      <c r="BI24" s="76">
        <v>45</v>
      </c>
      <c r="BJ24" s="83" t="s">
        <v>78</v>
      </c>
      <c r="BK24" s="261">
        <v>27</v>
      </c>
      <c r="BL24" s="33"/>
      <c r="BM24" s="33"/>
      <c r="BN24" s="328">
        <v>8</v>
      </c>
      <c r="BO24" s="441">
        <f t="shared" si="26"/>
        <v>1</v>
      </c>
      <c r="BP24" s="318">
        <f t="shared" si="51"/>
        <v>1</v>
      </c>
      <c r="BQ24" s="318">
        <f t="shared" si="27"/>
        <v>1</v>
      </c>
      <c r="BR24" s="318">
        <f t="shared" si="28"/>
        <v>0</v>
      </c>
      <c r="BS24" s="318">
        <f t="shared" si="29"/>
        <v>1</v>
      </c>
      <c r="BT24" s="319">
        <f t="shared" si="30"/>
        <v>0</v>
      </c>
      <c r="BU24" s="441">
        <f t="shared" si="31"/>
        <v>0</v>
      </c>
      <c r="BV24" s="318">
        <f t="shared" si="32"/>
        <v>0</v>
      </c>
      <c r="BW24" s="318">
        <f t="shared" si="33"/>
        <v>0</v>
      </c>
      <c r="BX24" s="318">
        <f t="shared" si="34"/>
        <v>0</v>
      </c>
      <c r="BY24" s="318">
        <f t="shared" si="35"/>
        <v>0</v>
      </c>
      <c r="BZ24" s="318">
        <f t="shared" si="36"/>
        <v>1</v>
      </c>
      <c r="CA24" s="318">
        <f t="shared" si="37"/>
        <v>1</v>
      </c>
      <c r="CB24" s="319">
        <f t="shared" si="38"/>
        <v>0</v>
      </c>
      <c r="CC24" s="441">
        <f t="shared" si="39"/>
        <v>1</v>
      </c>
      <c r="CD24" s="318">
        <f t="shared" si="40"/>
        <v>0</v>
      </c>
      <c r="CE24" s="318">
        <f t="shared" si="41"/>
        <v>0</v>
      </c>
      <c r="CF24" s="318">
        <f t="shared" si="42"/>
        <v>0</v>
      </c>
      <c r="CG24" s="318">
        <f t="shared" si="43"/>
        <v>1</v>
      </c>
      <c r="CH24" s="318">
        <f t="shared" si="44"/>
        <v>0</v>
      </c>
      <c r="CI24" s="318">
        <f t="shared" si="45"/>
        <v>1</v>
      </c>
      <c r="CJ24" s="318">
        <f t="shared" si="46"/>
        <v>1</v>
      </c>
      <c r="CK24" s="319">
        <f t="shared" si="47"/>
        <v>1</v>
      </c>
      <c r="CL24" s="322">
        <f t="shared" si="48"/>
        <v>2</v>
      </c>
      <c r="CM24" s="318">
        <f t="shared" si="49"/>
        <v>0</v>
      </c>
      <c r="CN24" s="319">
        <f t="shared" si="50"/>
        <v>0</v>
      </c>
      <c r="CO24" s="567">
        <v>12</v>
      </c>
    </row>
    <row r="25" spans="1:93" s="7" customFormat="1" ht="29.25" thickBot="1" x14ac:dyDescent="0.3">
      <c r="A25" s="533"/>
      <c r="B25" s="473"/>
      <c r="C25" s="733"/>
      <c r="D25" s="531"/>
      <c r="E25" s="167"/>
      <c r="F25" s="500"/>
      <c r="G25" s="501"/>
      <c r="H25" s="167"/>
      <c r="I25" s="459"/>
      <c r="J25" s="466"/>
      <c r="K25" s="167"/>
      <c r="L25" s="500"/>
      <c r="M25" s="466"/>
      <c r="N25" s="465"/>
      <c r="O25" s="500"/>
      <c r="P25" s="466"/>
      <c r="Q25" s="167"/>
      <c r="R25" s="459"/>
      <c r="S25" s="466"/>
      <c r="T25" s="251"/>
      <c r="U25" s="770"/>
      <c r="V25" s="242"/>
      <c r="W25" s="167"/>
      <c r="X25" s="724"/>
      <c r="Y25" s="466"/>
      <c r="Z25" s="178"/>
      <c r="AA25" s="376"/>
      <c r="AB25" s="174"/>
      <c r="AC25" s="167"/>
      <c r="AD25" s="363"/>
      <c r="AE25" s="725"/>
      <c r="AF25" s="167"/>
      <c r="AG25" s="363"/>
      <c r="AH25" s="466"/>
      <c r="AI25" s="66"/>
      <c r="AJ25" s="772"/>
      <c r="AK25" s="242"/>
      <c r="AL25" s="167"/>
      <c r="AM25" s="272"/>
      <c r="AN25" s="279"/>
      <c r="AO25" s="167"/>
      <c r="AP25" s="272"/>
      <c r="AQ25" s="179"/>
      <c r="AR25" s="167"/>
      <c r="AS25" s="279"/>
      <c r="AT25" s="279"/>
      <c r="AU25" s="167"/>
      <c r="AV25" s="295"/>
      <c r="AW25" s="307"/>
      <c r="AX25" s="66"/>
      <c r="AY25" s="533"/>
      <c r="AZ25" s="473"/>
      <c r="BA25" s="874"/>
      <c r="BB25" s="883"/>
      <c r="BC25" s="85"/>
      <c r="BD25" s="95"/>
      <c r="BE25" s="93"/>
      <c r="BF25" s="85"/>
      <c r="BG25" s="93"/>
      <c r="BH25" s="85"/>
      <c r="BI25" s="93"/>
      <c r="BJ25" s="96"/>
      <c r="BK25" s="457"/>
      <c r="BL25" s="34"/>
      <c r="BM25" s="34"/>
      <c r="BN25" s="330">
        <v>9</v>
      </c>
      <c r="BO25" s="442">
        <f t="shared" si="26"/>
        <v>0</v>
      </c>
      <c r="BP25" s="320">
        <f t="shared" si="51"/>
        <v>0</v>
      </c>
      <c r="BQ25" s="320">
        <f t="shared" si="27"/>
        <v>0</v>
      </c>
      <c r="BR25" s="320">
        <f t="shared" si="28"/>
        <v>0</v>
      </c>
      <c r="BS25" s="320">
        <f t="shared" si="29"/>
        <v>0</v>
      </c>
      <c r="BT25" s="321">
        <f t="shared" si="30"/>
        <v>0</v>
      </c>
      <c r="BU25" s="442">
        <f t="shared" si="31"/>
        <v>0</v>
      </c>
      <c r="BV25" s="320">
        <f t="shared" si="32"/>
        <v>0</v>
      </c>
      <c r="BW25" s="320">
        <f t="shared" si="33"/>
        <v>0</v>
      </c>
      <c r="BX25" s="320">
        <f t="shared" si="34"/>
        <v>0</v>
      </c>
      <c r="BY25" s="320">
        <f t="shared" si="35"/>
        <v>0</v>
      </c>
      <c r="BZ25" s="320">
        <f t="shared" si="36"/>
        <v>0</v>
      </c>
      <c r="CA25" s="320">
        <f t="shared" si="37"/>
        <v>0</v>
      </c>
      <c r="CB25" s="321">
        <f t="shared" si="38"/>
        <v>0</v>
      </c>
      <c r="CC25" s="442">
        <f t="shared" si="39"/>
        <v>0</v>
      </c>
      <c r="CD25" s="320">
        <f t="shared" si="40"/>
        <v>0</v>
      </c>
      <c r="CE25" s="320">
        <f t="shared" si="41"/>
        <v>0</v>
      </c>
      <c r="CF25" s="320">
        <f t="shared" si="42"/>
        <v>0</v>
      </c>
      <c r="CG25" s="320">
        <f t="shared" si="43"/>
        <v>0</v>
      </c>
      <c r="CH25" s="320">
        <f t="shared" si="44"/>
        <v>0</v>
      </c>
      <c r="CI25" s="320">
        <f t="shared" si="45"/>
        <v>0</v>
      </c>
      <c r="CJ25" s="320">
        <f t="shared" si="46"/>
        <v>0</v>
      </c>
      <c r="CK25" s="321">
        <f t="shared" si="47"/>
        <v>0</v>
      </c>
      <c r="CL25" s="323">
        <f t="shared" si="48"/>
        <v>0</v>
      </c>
      <c r="CM25" s="320">
        <f t="shared" si="49"/>
        <v>0</v>
      </c>
      <c r="CN25" s="321">
        <f t="shared" si="50"/>
        <v>0</v>
      </c>
      <c r="CO25" s="566"/>
    </row>
    <row r="26" spans="1:93" s="9" customFormat="1" ht="24.95" customHeight="1" x14ac:dyDescent="0.25">
      <c r="A26" s="526">
        <v>1</v>
      </c>
      <c r="B26" s="594" t="s">
        <v>132</v>
      </c>
      <c r="C26" s="771" t="s">
        <v>1</v>
      </c>
      <c r="D26" s="859">
        <v>1</v>
      </c>
      <c r="E26" s="63" t="s">
        <v>72</v>
      </c>
      <c r="F26" s="64">
        <v>43</v>
      </c>
      <c r="G26" s="175"/>
      <c r="H26" s="63" t="s">
        <v>98</v>
      </c>
      <c r="I26" s="301">
        <v>23</v>
      </c>
      <c r="J26" s="128">
        <v>42</v>
      </c>
      <c r="K26" s="63" t="s">
        <v>76</v>
      </c>
      <c r="L26" s="64">
        <v>11</v>
      </c>
      <c r="M26" s="128"/>
      <c r="N26" s="527" t="s">
        <v>109</v>
      </c>
      <c r="O26" s="64" t="s">
        <v>101</v>
      </c>
      <c r="P26" s="128"/>
      <c r="Q26" s="119" t="s">
        <v>90</v>
      </c>
      <c r="R26" s="301">
        <v>9</v>
      </c>
      <c r="S26" s="128"/>
      <c r="T26" s="251"/>
      <c r="U26" s="734" t="s">
        <v>1</v>
      </c>
      <c r="V26" s="541">
        <v>1</v>
      </c>
      <c r="W26" s="63" t="s">
        <v>90</v>
      </c>
      <c r="X26" s="64">
        <v>10</v>
      </c>
      <c r="Y26" s="175"/>
      <c r="Z26" s="68" t="s">
        <v>70</v>
      </c>
      <c r="AA26" s="360">
        <v>38</v>
      </c>
      <c r="AB26" s="122"/>
      <c r="AC26" s="68" t="s">
        <v>79</v>
      </c>
      <c r="AD26" s="369">
        <v>26</v>
      </c>
      <c r="AE26" s="100"/>
      <c r="AF26" s="63" t="s">
        <v>70</v>
      </c>
      <c r="AG26" s="364">
        <v>39</v>
      </c>
      <c r="AH26" s="128"/>
      <c r="AI26" s="66"/>
      <c r="AJ26" s="738" t="s">
        <v>1</v>
      </c>
      <c r="AK26" s="541">
        <v>1</v>
      </c>
      <c r="AL26" s="101" t="s">
        <v>71</v>
      </c>
      <c r="AM26" s="100">
        <v>30</v>
      </c>
      <c r="AN26" s="276">
        <v>44</v>
      </c>
      <c r="AO26" s="63" t="s">
        <v>78</v>
      </c>
      <c r="AP26" s="262">
        <v>27</v>
      </c>
      <c r="AQ26" s="62"/>
      <c r="AR26" s="119" t="s">
        <v>76</v>
      </c>
      <c r="AS26" s="262">
        <v>22</v>
      </c>
      <c r="AT26" s="265"/>
      <c r="AU26" s="63" t="s">
        <v>88</v>
      </c>
      <c r="AV26" s="301"/>
      <c r="AW26" s="308">
        <v>24</v>
      </c>
      <c r="AX26" s="718"/>
      <c r="AY26" s="526">
        <v>1</v>
      </c>
      <c r="AZ26" s="594" t="s">
        <v>132</v>
      </c>
      <c r="BA26" s="875" t="s">
        <v>1</v>
      </c>
      <c r="BB26" s="541">
        <v>1</v>
      </c>
      <c r="BC26" s="68" t="s">
        <v>76</v>
      </c>
      <c r="BD26" s="101">
        <v>13</v>
      </c>
      <c r="BE26" s="69"/>
      <c r="BF26" s="68" t="s">
        <v>80</v>
      </c>
      <c r="BG26" s="69">
        <v>25</v>
      </c>
      <c r="BH26" s="68" t="s">
        <v>100</v>
      </c>
      <c r="BI26" s="69" t="s">
        <v>101</v>
      </c>
      <c r="BJ26" s="61" t="s">
        <v>83</v>
      </c>
      <c r="BK26" s="454">
        <v>41</v>
      </c>
      <c r="BL26" s="14"/>
      <c r="BM26" s="14"/>
      <c r="BN26" s="327">
        <v>1</v>
      </c>
      <c r="BO26" s="440">
        <f>COUNTIF(D26:BK26,"1")-4</f>
        <v>1</v>
      </c>
      <c r="BP26" s="316">
        <f t="shared" si="51"/>
        <v>0</v>
      </c>
      <c r="BQ26" s="316">
        <f t="shared" si="27"/>
        <v>1</v>
      </c>
      <c r="BR26" s="316">
        <f t="shared" si="28"/>
        <v>1</v>
      </c>
      <c r="BS26" s="316">
        <f t="shared" si="29"/>
        <v>1</v>
      </c>
      <c r="BT26" s="317">
        <f t="shared" si="30"/>
        <v>1</v>
      </c>
      <c r="BU26" s="440">
        <f t="shared" si="31"/>
        <v>0</v>
      </c>
      <c r="BV26" s="316">
        <f t="shared" si="32"/>
        <v>1</v>
      </c>
      <c r="BW26" s="316">
        <f t="shared" si="33"/>
        <v>1</v>
      </c>
      <c r="BX26" s="316">
        <f t="shared" si="34"/>
        <v>1</v>
      </c>
      <c r="BY26" s="316">
        <f t="shared" si="35"/>
        <v>1</v>
      </c>
      <c r="BZ26" s="316">
        <f t="shared" si="36"/>
        <v>1</v>
      </c>
      <c r="CA26" s="316">
        <f t="shared" si="37"/>
        <v>1</v>
      </c>
      <c r="CB26" s="317">
        <f t="shared" si="38"/>
        <v>1</v>
      </c>
      <c r="CC26" s="440">
        <f t="shared" si="39"/>
        <v>0</v>
      </c>
      <c r="CD26" s="316">
        <f t="shared" si="40"/>
        <v>1</v>
      </c>
      <c r="CE26" s="316">
        <f t="shared" si="41"/>
        <v>1</v>
      </c>
      <c r="CF26" s="316">
        <f t="shared" si="42"/>
        <v>0</v>
      </c>
      <c r="CG26" s="316">
        <f t="shared" si="43"/>
        <v>1</v>
      </c>
      <c r="CH26" s="316">
        <f t="shared" si="44"/>
        <v>1</v>
      </c>
      <c r="CI26" s="316">
        <f t="shared" si="45"/>
        <v>1</v>
      </c>
      <c r="CJ26" s="316">
        <f t="shared" si="46"/>
        <v>1</v>
      </c>
      <c r="CK26" s="317">
        <f t="shared" si="47"/>
        <v>0</v>
      </c>
      <c r="CL26" s="324">
        <f t="shared" si="48"/>
        <v>2</v>
      </c>
      <c r="CM26" s="316">
        <f t="shared" si="49"/>
        <v>0</v>
      </c>
      <c r="CN26" s="317">
        <f t="shared" si="50"/>
        <v>0</v>
      </c>
      <c r="CO26" s="566"/>
    </row>
    <row r="27" spans="1:93" s="9" customFormat="1" ht="24.75" customHeight="1" x14ac:dyDescent="0.25">
      <c r="A27" s="479">
        <v>2</v>
      </c>
      <c r="B27" s="595" t="s">
        <v>133</v>
      </c>
      <c r="C27" s="771"/>
      <c r="D27" s="859">
        <v>2</v>
      </c>
      <c r="E27" s="74" t="s">
        <v>71</v>
      </c>
      <c r="F27" s="75">
        <v>30</v>
      </c>
      <c r="G27" s="125">
        <v>44</v>
      </c>
      <c r="H27" s="74" t="s">
        <v>90</v>
      </c>
      <c r="I27" s="111">
        <v>9</v>
      </c>
      <c r="J27" s="115"/>
      <c r="K27" s="74" t="s">
        <v>72</v>
      </c>
      <c r="L27" s="75">
        <v>43</v>
      </c>
      <c r="M27" s="115"/>
      <c r="N27" s="332" t="s">
        <v>76</v>
      </c>
      <c r="O27" s="75">
        <v>11</v>
      </c>
      <c r="P27" s="115"/>
      <c r="Q27" s="71" t="s">
        <v>79</v>
      </c>
      <c r="R27" s="111">
        <v>26</v>
      </c>
      <c r="S27" s="115"/>
      <c r="T27" s="251"/>
      <c r="U27" s="735"/>
      <c r="V27" s="529">
        <v>2</v>
      </c>
      <c r="W27" s="74" t="s">
        <v>109</v>
      </c>
      <c r="X27" s="75" t="s">
        <v>101</v>
      </c>
      <c r="Y27" s="125"/>
      <c r="Z27" s="103" t="s">
        <v>109</v>
      </c>
      <c r="AA27" s="75" t="s">
        <v>101</v>
      </c>
      <c r="AB27" s="115"/>
      <c r="AC27" s="74" t="s">
        <v>92</v>
      </c>
      <c r="AD27" s="370">
        <v>45</v>
      </c>
      <c r="AE27" s="75"/>
      <c r="AF27" s="74" t="s">
        <v>98</v>
      </c>
      <c r="AG27" s="358">
        <v>23</v>
      </c>
      <c r="AH27" s="115"/>
      <c r="AI27" s="66"/>
      <c r="AJ27" s="737"/>
      <c r="AK27" s="529">
        <v>2</v>
      </c>
      <c r="AL27" s="71" t="s">
        <v>89</v>
      </c>
      <c r="AM27" s="75">
        <v>10</v>
      </c>
      <c r="AN27" s="266"/>
      <c r="AO27" s="74" t="s">
        <v>75</v>
      </c>
      <c r="AP27" s="263">
        <v>22</v>
      </c>
      <c r="AQ27" s="77"/>
      <c r="AR27" s="71" t="s">
        <v>70</v>
      </c>
      <c r="AS27" s="263">
        <v>38</v>
      </c>
      <c r="AT27" s="266"/>
      <c r="AU27" s="74" t="s">
        <v>78</v>
      </c>
      <c r="AV27" s="111"/>
      <c r="AW27" s="281">
        <v>27</v>
      </c>
      <c r="AX27" s="718"/>
      <c r="AY27" s="479">
        <v>2</v>
      </c>
      <c r="AZ27" s="595" t="s">
        <v>133</v>
      </c>
      <c r="BA27" s="876"/>
      <c r="BB27" s="529">
        <v>2</v>
      </c>
      <c r="BC27" s="74" t="s">
        <v>99</v>
      </c>
      <c r="BD27" s="71">
        <v>1</v>
      </c>
      <c r="BE27" s="76">
        <v>3</v>
      </c>
      <c r="BF27" s="74" t="s">
        <v>93</v>
      </c>
      <c r="BG27" s="76">
        <v>37</v>
      </c>
      <c r="BH27" s="74" t="s">
        <v>80</v>
      </c>
      <c r="BI27" s="76">
        <v>25</v>
      </c>
      <c r="BJ27" s="84" t="s">
        <v>75</v>
      </c>
      <c r="BK27" s="261">
        <v>13</v>
      </c>
      <c r="BL27" s="14"/>
      <c r="BM27" s="14"/>
      <c r="BN27" s="328">
        <v>2</v>
      </c>
      <c r="BO27" s="441">
        <f t="shared" ref="BO27:BO33" si="52">COUNTIF(D27:BK27,"1")</f>
        <v>1</v>
      </c>
      <c r="BP27" s="318">
        <f t="shared" si="51"/>
        <v>1</v>
      </c>
      <c r="BQ27" s="318">
        <f t="shared" si="27"/>
        <v>1</v>
      </c>
      <c r="BR27" s="318">
        <f t="shared" si="28"/>
        <v>1</v>
      </c>
      <c r="BS27" s="318">
        <f t="shared" si="29"/>
        <v>1</v>
      </c>
      <c r="BT27" s="319">
        <f t="shared" si="30"/>
        <v>1</v>
      </c>
      <c r="BU27" s="441">
        <f t="shared" si="31"/>
        <v>0</v>
      </c>
      <c r="BV27" s="318">
        <f t="shared" si="32"/>
        <v>1</v>
      </c>
      <c r="BW27" s="318">
        <f t="shared" si="33"/>
        <v>1</v>
      </c>
      <c r="BX27" s="318">
        <f t="shared" si="34"/>
        <v>0</v>
      </c>
      <c r="BY27" s="318">
        <f t="shared" si="35"/>
        <v>1</v>
      </c>
      <c r="BZ27" s="318">
        <f t="shared" si="36"/>
        <v>1</v>
      </c>
      <c r="CA27" s="318">
        <f t="shared" si="37"/>
        <v>1</v>
      </c>
      <c r="CB27" s="319">
        <f t="shared" si="38"/>
        <v>1</v>
      </c>
      <c r="CC27" s="441">
        <f t="shared" si="39"/>
        <v>1</v>
      </c>
      <c r="CD27" s="318">
        <f t="shared" si="40"/>
        <v>1</v>
      </c>
      <c r="CE27" s="318">
        <f t="shared" si="41"/>
        <v>0</v>
      </c>
      <c r="CF27" s="318">
        <f t="shared" si="42"/>
        <v>0</v>
      </c>
      <c r="CG27" s="318">
        <f t="shared" si="43"/>
        <v>0</v>
      </c>
      <c r="CH27" s="318">
        <f t="shared" si="44"/>
        <v>0</v>
      </c>
      <c r="CI27" s="318">
        <f t="shared" si="45"/>
        <v>1</v>
      </c>
      <c r="CJ27" s="318">
        <f t="shared" si="46"/>
        <v>1</v>
      </c>
      <c r="CK27" s="319">
        <f t="shared" si="47"/>
        <v>1</v>
      </c>
      <c r="CL27" s="322">
        <f t="shared" si="48"/>
        <v>2</v>
      </c>
      <c r="CM27" s="318">
        <f t="shared" si="49"/>
        <v>0</v>
      </c>
      <c r="CN27" s="319">
        <f t="shared" si="50"/>
        <v>0</v>
      </c>
      <c r="CO27" s="566"/>
    </row>
    <row r="28" spans="1:93" s="9" customFormat="1" ht="24.95" customHeight="1" x14ac:dyDescent="0.25">
      <c r="A28" s="479">
        <v>3</v>
      </c>
      <c r="B28" s="595" t="s">
        <v>134</v>
      </c>
      <c r="C28" s="771"/>
      <c r="D28" s="859">
        <v>3</v>
      </c>
      <c r="E28" s="74" t="s">
        <v>107</v>
      </c>
      <c r="F28" s="75">
        <v>41</v>
      </c>
      <c r="G28" s="125"/>
      <c r="H28" s="74" t="s">
        <v>76</v>
      </c>
      <c r="I28" s="111">
        <v>45</v>
      </c>
      <c r="J28" s="115"/>
      <c r="K28" s="74" t="s">
        <v>70</v>
      </c>
      <c r="L28" s="75">
        <v>38</v>
      </c>
      <c r="M28" s="115"/>
      <c r="N28" s="332" t="s">
        <v>115</v>
      </c>
      <c r="O28" s="75">
        <v>1</v>
      </c>
      <c r="P28" s="115">
        <v>3</v>
      </c>
      <c r="Q28" s="71" t="s">
        <v>107</v>
      </c>
      <c r="R28" s="111">
        <v>24</v>
      </c>
      <c r="S28" s="115"/>
      <c r="T28" s="251"/>
      <c r="U28" s="735"/>
      <c r="V28" s="529">
        <v>3</v>
      </c>
      <c r="W28" s="74" t="s">
        <v>79</v>
      </c>
      <c r="X28" s="75">
        <v>26</v>
      </c>
      <c r="Y28" s="125"/>
      <c r="Z28" s="74" t="s">
        <v>76</v>
      </c>
      <c r="AA28" s="358">
        <v>22</v>
      </c>
      <c r="AB28" s="115"/>
      <c r="AC28" s="74" t="s">
        <v>106</v>
      </c>
      <c r="AD28" s="370">
        <v>40</v>
      </c>
      <c r="AE28" s="75"/>
      <c r="AF28" s="74" t="s">
        <v>109</v>
      </c>
      <c r="AG28" s="358" t="s">
        <v>101</v>
      </c>
      <c r="AH28" s="115"/>
      <c r="AI28" s="66"/>
      <c r="AJ28" s="737"/>
      <c r="AK28" s="529">
        <v>3</v>
      </c>
      <c r="AL28" s="71" t="s">
        <v>75</v>
      </c>
      <c r="AM28" s="75">
        <v>11</v>
      </c>
      <c r="AN28" s="266"/>
      <c r="AO28" s="74" t="s">
        <v>71</v>
      </c>
      <c r="AP28" s="263">
        <v>30</v>
      </c>
      <c r="AQ28" s="77">
        <v>44</v>
      </c>
      <c r="AR28" s="71" t="s">
        <v>80</v>
      </c>
      <c r="AS28" s="263">
        <v>25</v>
      </c>
      <c r="AT28" s="266"/>
      <c r="AU28" s="74" t="s">
        <v>90</v>
      </c>
      <c r="AV28" s="111"/>
      <c r="AW28" s="281">
        <v>10</v>
      </c>
      <c r="AX28" s="718"/>
      <c r="AY28" s="479">
        <v>3</v>
      </c>
      <c r="AZ28" s="595" t="s">
        <v>134</v>
      </c>
      <c r="BA28" s="876"/>
      <c r="BB28" s="529">
        <v>3</v>
      </c>
      <c r="BC28" s="63" t="s">
        <v>72</v>
      </c>
      <c r="BD28" s="119"/>
      <c r="BE28" s="76">
        <v>43</v>
      </c>
      <c r="BF28" s="74" t="s">
        <v>78</v>
      </c>
      <c r="BG28" s="76">
        <v>27</v>
      </c>
      <c r="BH28" s="74" t="s">
        <v>93</v>
      </c>
      <c r="BI28" s="76">
        <v>37</v>
      </c>
      <c r="BJ28" s="84" t="s">
        <v>76</v>
      </c>
      <c r="BK28" s="261">
        <v>13</v>
      </c>
      <c r="BL28" s="14"/>
      <c r="BM28" s="14"/>
      <c r="BN28" s="328">
        <v>3</v>
      </c>
      <c r="BO28" s="441">
        <f t="shared" si="52"/>
        <v>1</v>
      </c>
      <c r="BP28" s="318">
        <f>COUNTIF(D28:BK28,"3")-4</f>
        <v>2</v>
      </c>
      <c r="BQ28" s="318">
        <f t="shared" si="27"/>
        <v>0</v>
      </c>
      <c r="BR28" s="318">
        <f t="shared" si="28"/>
        <v>1</v>
      </c>
      <c r="BS28" s="318">
        <f t="shared" si="29"/>
        <v>1</v>
      </c>
      <c r="BT28" s="319">
        <f t="shared" si="30"/>
        <v>1</v>
      </c>
      <c r="BU28" s="441">
        <f t="shared" si="31"/>
        <v>0</v>
      </c>
      <c r="BV28" s="318">
        <f t="shared" si="32"/>
        <v>1</v>
      </c>
      <c r="BW28" s="318">
        <f t="shared" si="33"/>
        <v>0</v>
      </c>
      <c r="BX28" s="318">
        <f t="shared" si="34"/>
        <v>1</v>
      </c>
      <c r="BY28" s="318">
        <f t="shared" si="35"/>
        <v>1</v>
      </c>
      <c r="BZ28" s="318">
        <f t="shared" si="36"/>
        <v>1</v>
      </c>
      <c r="CA28" s="318">
        <f t="shared" si="37"/>
        <v>1</v>
      </c>
      <c r="CB28" s="319">
        <f t="shared" si="38"/>
        <v>1</v>
      </c>
      <c r="CC28" s="441">
        <f t="shared" si="39"/>
        <v>1</v>
      </c>
      <c r="CD28" s="318">
        <f t="shared" si="40"/>
        <v>1</v>
      </c>
      <c r="CE28" s="318">
        <f t="shared" si="41"/>
        <v>0</v>
      </c>
      <c r="CF28" s="318">
        <f t="shared" si="42"/>
        <v>1</v>
      </c>
      <c r="CG28" s="318">
        <f t="shared" si="43"/>
        <v>1</v>
      </c>
      <c r="CH28" s="318">
        <f t="shared" si="44"/>
        <v>0</v>
      </c>
      <c r="CI28" s="318">
        <f t="shared" si="45"/>
        <v>1</v>
      </c>
      <c r="CJ28" s="318">
        <f t="shared" si="46"/>
        <v>1</v>
      </c>
      <c r="CK28" s="319">
        <f t="shared" si="47"/>
        <v>1</v>
      </c>
      <c r="CL28" s="322">
        <f t="shared" si="48"/>
        <v>1</v>
      </c>
      <c r="CM28" s="318">
        <f t="shared" si="49"/>
        <v>0</v>
      </c>
      <c r="CN28" s="319">
        <f t="shared" si="50"/>
        <v>0</v>
      </c>
      <c r="CO28" s="566"/>
    </row>
    <row r="29" spans="1:93" s="9" customFormat="1" ht="24.95" customHeight="1" x14ac:dyDescent="0.25">
      <c r="A29" s="479">
        <v>4</v>
      </c>
      <c r="B29" s="595" t="s">
        <v>135</v>
      </c>
      <c r="C29" s="771"/>
      <c r="D29" s="859">
        <v>4</v>
      </c>
      <c r="E29" s="74" t="s">
        <v>90</v>
      </c>
      <c r="F29" s="75">
        <v>9</v>
      </c>
      <c r="G29" s="125"/>
      <c r="H29" s="74" t="s">
        <v>109</v>
      </c>
      <c r="I29" s="111" t="s">
        <v>101</v>
      </c>
      <c r="J29" s="115"/>
      <c r="K29" s="74" t="s">
        <v>79</v>
      </c>
      <c r="L29" s="75">
        <v>26</v>
      </c>
      <c r="M29" s="115"/>
      <c r="N29" s="332" t="s">
        <v>78</v>
      </c>
      <c r="O29" s="75">
        <v>27</v>
      </c>
      <c r="P29" s="115"/>
      <c r="Q29" s="71" t="s">
        <v>76</v>
      </c>
      <c r="R29" s="111">
        <v>45</v>
      </c>
      <c r="S29" s="115"/>
      <c r="T29" s="251"/>
      <c r="U29" s="735"/>
      <c r="V29" s="529">
        <v>4</v>
      </c>
      <c r="W29" s="74" t="s">
        <v>70</v>
      </c>
      <c r="X29" s="75">
        <v>38</v>
      </c>
      <c r="Y29" s="125"/>
      <c r="Z29" s="74" t="s">
        <v>80</v>
      </c>
      <c r="AA29" s="358">
        <v>25</v>
      </c>
      <c r="AB29" s="115"/>
      <c r="AC29" s="74" t="s">
        <v>109</v>
      </c>
      <c r="AD29" s="370" t="s">
        <v>101</v>
      </c>
      <c r="AE29" s="75"/>
      <c r="AF29" s="74" t="s">
        <v>76</v>
      </c>
      <c r="AG29" s="358">
        <v>22</v>
      </c>
      <c r="AH29" s="115"/>
      <c r="AI29" s="66"/>
      <c r="AJ29" s="737"/>
      <c r="AK29" s="529">
        <v>4</v>
      </c>
      <c r="AL29" s="71" t="s">
        <v>76</v>
      </c>
      <c r="AM29" s="75">
        <v>11</v>
      </c>
      <c r="AN29" s="266"/>
      <c r="AO29" s="74" t="s">
        <v>90</v>
      </c>
      <c r="AP29" s="263">
        <v>10</v>
      </c>
      <c r="AQ29" s="77"/>
      <c r="AR29" s="71" t="s">
        <v>71</v>
      </c>
      <c r="AS29" s="263">
        <v>30</v>
      </c>
      <c r="AT29" s="266">
        <v>44</v>
      </c>
      <c r="AU29" s="74" t="s">
        <v>72</v>
      </c>
      <c r="AV29" s="111"/>
      <c r="AW29" s="281">
        <v>43</v>
      </c>
      <c r="AX29" s="718"/>
      <c r="AY29" s="479">
        <v>4</v>
      </c>
      <c r="AZ29" s="595" t="s">
        <v>135</v>
      </c>
      <c r="BA29" s="876"/>
      <c r="BB29" s="529">
        <v>4</v>
      </c>
      <c r="BC29" s="74" t="s">
        <v>95</v>
      </c>
      <c r="BD29" s="71">
        <v>40</v>
      </c>
      <c r="BE29" s="76"/>
      <c r="BF29" s="74" t="s">
        <v>96</v>
      </c>
      <c r="BG29" s="76">
        <v>24</v>
      </c>
      <c r="BH29" s="63" t="s">
        <v>76</v>
      </c>
      <c r="BI29" s="76">
        <v>13</v>
      </c>
      <c r="BJ29" s="84" t="s">
        <v>78</v>
      </c>
      <c r="BK29" s="261">
        <v>37</v>
      </c>
      <c r="BL29" s="14"/>
      <c r="BM29" s="14"/>
      <c r="BN29" s="328">
        <v>4</v>
      </c>
      <c r="BO29" s="441">
        <f t="shared" si="52"/>
        <v>0</v>
      </c>
      <c r="BP29" s="318">
        <f t="shared" ref="BP29:BP35" si="53">COUNTIF(D29:BK29,"3")</f>
        <v>0</v>
      </c>
      <c r="BQ29" s="318">
        <f t="shared" si="27"/>
        <v>1</v>
      </c>
      <c r="BR29" s="318">
        <f t="shared" si="28"/>
        <v>1</v>
      </c>
      <c r="BS29" s="318">
        <f t="shared" si="29"/>
        <v>1</v>
      </c>
      <c r="BT29" s="319">
        <f t="shared" si="30"/>
        <v>1</v>
      </c>
      <c r="BU29" s="441">
        <f t="shared" si="31"/>
        <v>0</v>
      </c>
      <c r="BV29" s="318">
        <f t="shared" si="32"/>
        <v>1</v>
      </c>
      <c r="BW29" s="318">
        <f t="shared" si="33"/>
        <v>0</v>
      </c>
      <c r="BX29" s="318">
        <f t="shared" si="34"/>
        <v>1</v>
      </c>
      <c r="BY29" s="318">
        <f t="shared" si="35"/>
        <v>1</v>
      </c>
      <c r="BZ29" s="318">
        <f t="shared" si="36"/>
        <v>1</v>
      </c>
      <c r="CA29" s="318">
        <f t="shared" si="37"/>
        <v>1</v>
      </c>
      <c r="CB29" s="319">
        <f t="shared" si="38"/>
        <v>1</v>
      </c>
      <c r="CC29" s="441">
        <f t="shared" si="39"/>
        <v>1</v>
      </c>
      <c r="CD29" s="318">
        <f t="shared" si="40"/>
        <v>1</v>
      </c>
      <c r="CE29" s="318">
        <f t="shared" si="41"/>
        <v>0</v>
      </c>
      <c r="CF29" s="318">
        <f t="shared" si="42"/>
        <v>1</v>
      </c>
      <c r="CG29" s="318">
        <f t="shared" si="43"/>
        <v>0</v>
      </c>
      <c r="CH29" s="318">
        <f t="shared" si="44"/>
        <v>0</v>
      </c>
      <c r="CI29" s="318">
        <f t="shared" si="45"/>
        <v>1</v>
      </c>
      <c r="CJ29" s="318">
        <f t="shared" si="46"/>
        <v>1</v>
      </c>
      <c r="CK29" s="319">
        <f t="shared" si="47"/>
        <v>1</v>
      </c>
      <c r="CL29" s="322">
        <f t="shared" si="48"/>
        <v>2</v>
      </c>
      <c r="CM29" s="318">
        <f t="shared" si="49"/>
        <v>0</v>
      </c>
      <c r="CN29" s="319">
        <f t="shared" si="50"/>
        <v>0</v>
      </c>
      <c r="CO29" s="566"/>
    </row>
    <row r="30" spans="1:93" s="9" customFormat="1" ht="24.75" customHeight="1" x14ac:dyDescent="0.25">
      <c r="A30" s="479">
        <v>5</v>
      </c>
      <c r="B30" s="595" t="s">
        <v>136</v>
      </c>
      <c r="C30" s="771"/>
      <c r="D30" s="859">
        <v>5</v>
      </c>
      <c r="E30" s="74" t="s">
        <v>79</v>
      </c>
      <c r="F30" s="75">
        <v>26</v>
      </c>
      <c r="G30" s="125"/>
      <c r="H30" s="74" t="s">
        <v>72</v>
      </c>
      <c r="I30" s="111">
        <v>43</v>
      </c>
      <c r="J30" s="115"/>
      <c r="K30" s="74" t="s">
        <v>78</v>
      </c>
      <c r="L30" s="75">
        <v>27</v>
      </c>
      <c r="M30" s="115"/>
      <c r="N30" s="332" t="s">
        <v>70</v>
      </c>
      <c r="O30" s="75">
        <v>38</v>
      </c>
      <c r="P30" s="115"/>
      <c r="Q30" s="71" t="s">
        <v>71</v>
      </c>
      <c r="R30" s="111">
        <v>30</v>
      </c>
      <c r="S30" s="115">
        <v>44</v>
      </c>
      <c r="T30" s="251"/>
      <c r="U30" s="735"/>
      <c r="V30" s="529">
        <v>5</v>
      </c>
      <c r="W30" s="74" t="s">
        <v>76</v>
      </c>
      <c r="X30" s="75">
        <v>22</v>
      </c>
      <c r="Y30" s="125"/>
      <c r="Z30" s="74" t="s">
        <v>71</v>
      </c>
      <c r="AA30" s="358">
        <v>39</v>
      </c>
      <c r="AB30" s="115"/>
      <c r="AC30" s="74" t="s">
        <v>76</v>
      </c>
      <c r="AD30" s="370">
        <v>11</v>
      </c>
      <c r="AE30" s="75"/>
      <c r="AF30" s="74" t="s">
        <v>90</v>
      </c>
      <c r="AG30" s="358">
        <v>9</v>
      </c>
      <c r="AH30" s="115"/>
      <c r="AI30" s="66"/>
      <c r="AJ30" s="737"/>
      <c r="AK30" s="529">
        <v>5</v>
      </c>
      <c r="AL30" s="71" t="s">
        <v>109</v>
      </c>
      <c r="AM30" s="75" t="s">
        <v>101</v>
      </c>
      <c r="AN30" s="266"/>
      <c r="AO30" s="74" t="s">
        <v>88</v>
      </c>
      <c r="AP30" s="263">
        <v>41</v>
      </c>
      <c r="AQ30" s="77"/>
      <c r="AR30" s="71" t="s">
        <v>98</v>
      </c>
      <c r="AS30" s="263">
        <v>23</v>
      </c>
      <c r="AT30" s="266">
        <v>42</v>
      </c>
      <c r="AU30" s="74" t="s">
        <v>109</v>
      </c>
      <c r="AV30" s="111"/>
      <c r="AW30" s="281" t="s">
        <v>101</v>
      </c>
      <c r="AX30" s="718"/>
      <c r="AY30" s="479">
        <v>5</v>
      </c>
      <c r="AZ30" s="595" t="s">
        <v>136</v>
      </c>
      <c r="BA30" s="876"/>
      <c r="BB30" s="529">
        <v>5</v>
      </c>
      <c r="BC30" s="74" t="s">
        <v>80</v>
      </c>
      <c r="BD30" s="71">
        <v>25</v>
      </c>
      <c r="BE30" s="76"/>
      <c r="BF30" s="74" t="s">
        <v>95</v>
      </c>
      <c r="BG30" s="76">
        <v>40</v>
      </c>
      <c r="BH30" s="74" t="s">
        <v>83</v>
      </c>
      <c r="BI30" s="76">
        <v>24</v>
      </c>
      <c r="BJ30" s="84" t="s">
        <v>85</v>
      </c>
      <c r="BK30" s="261">
        <v>37</v>
      </c>
      <c r="BL30" s="14"/>
      <c r="BM30" s="14"/>
      <c r="BN30" s="328">
        <v>5</v>
      </c>
      <c r="BO30" s="441">
        <f t="shared" si="52"/>
        <v>0</v>
      </c>
      <c r="BP30" s="318">
        <f t="shared" si="53"/>
        <v>0</v>
      </c>
      <c r="BQ30" s="318">
        <f t="shared" si="27"/>
        <v>1</v>
      </c>
      <c r="BR30" s="318">
        <f t="shared" si="28"/>
        <v>0</v>
      </c>
      <c r="BS30" s="318">
        <f t="shared" si="29"/>
        <v>1</v>
      </c>
      <c r="BT30" s="319">
        <f t="shared" si="30"/>
        <v>0</v>
      </c>
      <c r="BU30" s="441">
        <f t="shared" si="31"/>
        <v>0</v>
      </c>
      <c r="BV30" s="318">
        <f t="shared" si="32"/>
        <v>1</v>
      </c>
      <c r="BW30" s="318">
        <f t="shared" si="33"/>
        <v>1</v>
      </c>
      <c r="BX30" s="318">
        <f t="shared" si="34"/>
        <v>1</v>
      </c>
      <c r="BY30" s="318">
        <f t="shared" si="35"/>
        <v>1</v>
      </c>
      <c r="BZ30" s="318">
        <f t="shared" si="36"/>
        <v>1</v>
      </c>
      <c r="CA30" s="318">
        <f t="shared" si="37"/>
        <v>1</v>
      </c>
      <c r="CB30" s="319">
        <f t="shared" si="38"/>
        <v>1</v>
      </c>
      <c r="CC30" s="441">
        <f t="shared" si="39"/>
        <v>1</v>
      </c>
      <c r="CD30" s="318">
        <f t="shared" si="40"/>
        <v>1</v>
      </c>
      <c r="CE30" s="318">
        <f t="shared" si="41"/>
        <v>1</v>
      </c>
      <c r="CF30" s="318">
        <f t="shared" si="42"/>
        <v>1</v>
      </c>
      <c r="CG30" s="318">
        <f t="shared" si="43"/>
        <v>1</v>
      </c>
      <c r="CH30" s="318">
        <f t="shared" si="44"/>
        <v>1</v>
      </c>
      <c r="CI30" s="318">
        <f t="shared" si="45"/>
        <v>1</v>
      </c>
      <c r="CJ30" s="318">
        <f t="shared" si="46"/>
        <v>1</v>
      </c>
      <c r="CK30" s="319">
        <f t="shared" si="47"/>
        <v>0</v>
      </c>
      <c r="CL30" s="322">
        <f t="shared" si="48"/>
        <v>2</v>
      </c>
      <c r="CM30" s="318">
        <f t="shared" si="49"/>
        <v>0</v>
      </c>
      <c r="CN30" s="319">
        <f t="shared" si="50"/>
        <v>0</v>
      </c>
      <c r="CO30" s="566"/>
    </row>
    <row r="31" spans="1:93" s="9" customFormat="1" ht="24.75" customHeight="1" x14ac:dyDescent="0.25">
      <c r="A31" s="479">
        <v>6</v>
      </c>
      <c r="B31" s="595" t="s">
        <v>137</v>
      </c>
      <c r="C31" s="771"/>
      <c r="D31" s="859">
        <v>6</v>
      </c>
      <c r="E31" s="74" t="s">
        <v>76</v>
      </c>
      <c r="F31" s="75">
        <v>22</v>
      </c>
      <c r="G31" s="125"/>
      <c r="H31" s="74" t="s">
        <v>115</v>
      </c>
      <c r="I31" s="111">
        <v>1</v>
      </c>
      <c r="J31" s="115">
        <v>3</v>
      </c>
      <c r="K31" s="74" t="s">
        <v>109</v>
      </c>
      <c r="L31" s="75" t="s">
        <v>101</v>
      </c>
      <c r="M31" s="115"/>
      <c r="N31" s="332" t="s">
        <v>72</v>
      </c>
      <c r="O31" s="75">
        <v>43</v>
      </c>
      <c r="P31" s="115"/>
      <c r="Q31" s="71" t="s">
        <v>70</v>
      </c>
      <c r="R31" s="111">
        <v>38</v>
      </c>
      <c r="S31" s="115"/>
      <c r="T31" s="251"/>
      <c r="U31" s="735"/>
      <c r="V31" s="529">
        <v>6</v>
      </c>
      <c r="W31" s="74" t="s">
        <v>71</v>
      </c>
      <c r="X31" s="75">
        <v>30</v>
      </c>
      <c r="Y31" s="125">
        <v>44</v>
      </c>
      <c r="Z31" s="74" t="s">
        <v>92</v>
      </c>
      <c r="AA31" s="358">
        <v>10</v>
      </c>
      <c r="AB31" s="115"/>
      <c r="AC31" s="74" t="s">
        <v>80</v>
      </c>
      <c r="AD31" s="370">
        <v>25</v>
      </c>
      <c r="AE31" s="75"/>
      <c r="AF31" s="74" t="s">
        <v>79</v>
      </c>
      <c r="AG31" s="358">
        <v>26</v>
      </c>
      <c r="AH31" s="115"/>
      <c r="AI31" s="66"/>
      <c r="AJ31" s="737"/>
      <c r="AK31" s="529">
        <v>6</v>
      </c>
      <c r="AL31" s="71" t="s">
        <v>78</v>
      </c>
      <c r="AM31" s="75">
        <v>27</v>
      </c>
      <c r="AN31" s="266"/>
      <c r="AO31" s="74" t="s">
        <v>109</v>
      </c>
      <c r="AP31" s="263" t="s">
        <v>101</v>
      </c>
      <c r="AQ31" s="77"/>
      <c r="AR31" s="71" t="s">
        <v>106</v>
      </c>
      <c r="AS31" s="263">
        <v>45</v>
      </c>
      <c r="AT31" s="266"/>
      <c r="AU31" s="74" t="s">
        <v>114</v>
      </c>
      <c r="AV31" s="111"/>
      <c r="AW31" s="281">
        <v>41</v>
      </c>
      <c r="AX31" s="718"/>
      <c r="AY31" s="479">
        <v>6</v>
      </c>
      <c r="AZ31" s="595" t="s">
        <v>137</v>
      </c>
      <c r="BA31" s="876"/>
      <c r="BB31" s="529">
        <v>6</v>
      </c>
      <c r="BC31" s="74" t="s">
        <v>98</v>
      </c>
      <c r="BD31" s="71">
        <v>23</v>
      </c>
      <c r="BE31" s="76">
        <v>42</v>
      </c>
      <c r="BF31" s="74" t="s">
        <v>76</v>
      </c>
      <c r="BG31" s="76">
        <v>13</v>
      </c>
      <c r="BH31" s="74" t="s">
        <v>96</v>
      </c>
      <c r="BI31" s="76">
        <v>24</v>
      </c>
      <c r="BJ31" s="84" t="s">
        <v>95</v>
      </c>
      <c r="BK31" s="261">
        <v>40</v>
      </c>
      <c r="BL31" s="14"/>
      <c r="BM31" s="14"/>
      <c r="BN31" s="328">
        <v>6</v>
      </c>
      <c r="BO31" s="441">
        <f t="shared" si="52"/>
        <v>1</v>
      </c>
      <c r="BP31" s="318">
        <f t="shared" si="53"/>
        <v>1</v>
      </c>
      <c r="BQ31" s="318">
        <f t="shared" si="27"/>
        <v>0</v>
      </c>
      <c r="BR31" s="318">
        <f t="shared" si="28"/>
        <v>1</v>
      </c>
      <c r="BS31" s="318">
        <f t="shared" si="29"/>
        <v>0</v>
      </c>
      <c r="BT31" s="319">
        <f t="shared" si="30"/>
        <v>1</v>
      </c>
      <c r="BU31" s="441">
        <f t="shared" si="31"/>
        <v>0</v>
      </c>
      <c r="BV31" s="318">
        <f t="shared" si="32"/>
        <v>1</v>
      </c>
      <c r="BW31" s="318">
        <f t="shared" si="33"/>
        <v>1</v>
      </c>
      <c r="BX31" s="318">
        <f t="shared" si="34"/>
        <v>1</v>
      </c>
      <c r="BY31" s="318">
        <f t="shared" si="35"/>
        <v>1</v>
      </c>
      <c r="BZ31" s="318">
        <f t="shared" si="36"/>
        <v>1</v>
      </c>
      <c r="CA31" s="318">
        <f t="shared" si="37"/>
        <v>1</v>
      </c>
      <c r="CB31" s="319">
        <f t="shared" si="38"/>
        <v>1</v>
      </c>
      <c r="CC31" s="441">
        <f t="shared" si="39"/>
        <v>0</v>
      </c>
      <c r="CD31" s="318">
        <f t="shared" si="40"/>
        <v>1</v>
      </c>
      <c r="CE31" s="318">
        <f t="shared" si="41"/>
        <v>0</v>
      </c>
      <c r="CF31" s="318">
        <f t="shared" si="42"/>
        <v>1</v>
      </c>
      <c r="CG31" s="318">
        <f t="shared" si="43"/>
        <v>1</v>
      </c>
      <c r="CH31" s="318">
        <f t="shared" si="44"/>
        <v>1</v>
      </c>
      <c r="CI31" s="318">
        <f t="shared" si="45"/>
        <v>1</v>
      </c>
      <c r="CJ31" s="318">
        <f t="shared" si="46"/>
        <v>1</v>
      </c>
      <c r="CK31" s="319">
        <f t="shared" si="47"/>
        <v>1</v>
      </c>
      <c r="CL31" s="322">
        <f t="shared" si="48"/>
        <v>2</v>
      </c>
      <c r="CM31" s="318">
        <f t="shared" si="49"/>
        <v>0</v>
      </c>
      <c r="CN31" s="319">
        <f t="shared" si="50"/>
        <v>0</v>
      </c>
      <c r="CO31" s="566"/>
    </row>
    <row r="32" spans="1:93" s="9" customFormat="1" ht="45.75" customHeight="1" x14ac:dyDescent="0.25">
      <c r="A32" s="479" t="s">
        <v>139</v>
      </c>
      <c r="B32" s="595" t="s">
        <v>138</v>
      </c>
      <c r="C32" s="771"/>
      <c r="D32" s="859">
        <v>7</v>
      </c>
      <c r="E32" s="74"/>
      <c r="F32" s="75"/>
      <c r="G32" s="125"/>
      <c r="H32" s="74" t="s">
        <v>71</v>
      </c>
      <c r="I32" s="111">
        <v>30</v>
      </c>
      <c r="J32" s="115">
        <v>44</v>
      </c>
      <c r="K32" s="74" t="s">
        <v>90</v>
      </c>
      <c r="L32" s="75">
        <v>9</v>
      </c>
      <c r="M32" s="115"/>
      <c r="N32" s="332" t="s">
        <v>92</v>
      </c>
      <c r="O32" s="75">
        <v>10</v>
      </c>
      <c r="P32" s="115"/>
      <c r="Q32" s="472"/>
      <c r="R32" s="298"/>
      <c r="S32" s="115"/>
      <c r="T32" s="251"/>
      <c r="U32" s="735"/>
      <c r="V32" s="529">
        <v>7</v>
      </c>
      <c r="W32" s="85" t="s">
        <v>88</v>
      </c>
      <c r="X32" s="79">
        <v>41</v>
      </c>
      <c r="Y32" s="187"/>
      <c r="Z32" s="74" t="s">
        <v>88</v>
      </c>
      <c r="AA32" s="358">
        <v>38</v>
      </c>
      <c r="AB32" s="115"/>
      <c r="AC32" s="85"/>
      <c r="AD32" s="371"/>
      <c r="AE32" s="79"/>
      <c r="AF32" s="85" t="s">
        <v>115</v>
      </c>
      <c r="AG32" s="365">
        <v>1</v>
      </c>
      <c r="AH32" s="80">
        <v>3</v>
      </c>
      <c r="AI32" s="66"/>
      <c r="AJ32" s="737"/>
      <c r="AK32" s="529">
        <v>7</v>
      </c>
      <c r="AL32" s="95" t="s">
        <v>108</v>
      </c>
      <c r="AM32" s="79">
        <v>11</v>
      </c>
      <c r="AN32" s="267"/>
      <c r="AO32" s="74"/>
      <c r="AP32" s="263"/>
      <c r="AQ32" s="77"/>
      <c r="AR32" s="113" t="s">
        <v>109</v>
      </c>
      <c r="AS32" s="263" t="s">
        <v>101</v>
      </c>
      <c r="AT32" s="267"/>
      <c r="AU32" s="85" t="s">
        <v>70</v>
      </c>
      <c r="AV32" s="110"/>
      <c r="AW32" s="309">
        <v>39</v>
      </c>
      <c r="AX32" s="718"/>
      <c r="AY32" s="479" t="s">
        <v>139</v>
      </c>
      <c r="AZ32" s="595" t="s">
        <v>138</v>
      </c>
      <c r="BA32" s="876"/>
      <c r="BB32" s="529">
        <v>7</v>
      </c>
      <c r="BC32" s="74" t="s">
        <v>96</v>
      </c>
      <c r="BD32" s="71">
        <v>24</v>
      </c>
      <c r="BE32" s="93"/>
      <c r="BF32" s="74" t="s">
        <v>100</v>
      </c>
      <c r="BG32" s="75" t="s">
        <v>101</v>
      </c>
      <c r="BH32" s="74" t="s">
        <v>85</v>
      </c>
      <c r="BI32" s="93">
        <v>45</v>
      </c>
      <c r="BJ32" s="97" t="s">
        <v>93</v>
      </c>
      <c r="BK32" s="457">
        <v>27</v>
      </c>
      <c r="BL32" s="14"/>
      <c r="BM32" s="14"/>
      <c r="BN32" s="328">
        <v>7</v>
      </c>
      <c r="BO32" s="441">
        <f t="shared" si="52"/>
        <v>1</v>
      </c>
      <c r="BP32" s="318">
        <f t="shared" si="53"/>
        <v>1</v>
      </c>
      <c r="BQ32" s="318">
        <f t="shared" si="27"/>
        <v>1</v>
      </c>
      <c r="BR32" s="318">
        <f t="shared" si="28"/>
        <v>1</v>
      </c>
      <c r="BS32" s="318">
        <f t="shared" si="29"/>
        <v>1</v>
      </c>
      <c r="BT32" s="319">
        <f t="shared" si="30"/>
        <v>0</v>
      </c>
      <c r="BU32" s="441">
        <f t="shared" si="31"/>
        <v>0</v>
      </c>
      <c r="BV32" s="318">
        <f t="shared" si="32"/>
        <v>0</v>
      </c>
      <c r="BW32" s="318">
        <f t="shared" si="33"/>
        <v>0</v>
      </c>
      <c r="BX32" s="318">
        <f t="shared" si="34"/>
        <v>1</v>
      </c>
      <c r="BY32" s="318">
        <f t="shared" si="35"/>
        <v>0</v>
      </c>
      <c r="BZ32" s="318">
        <f t="shared" si="36"/>
        <v>0</v>
      </c>
      <c r="CA32" s="318">
        <f t="shared" si="37"/>
        <v>1</v>
      </c>
      <c r="CB32" s="319">
        <f t="shared" si="38"/>
        <v>1</v>
      </c>
      <c r="CC32" s="441">
        <f t="shared" si="39"/>
        <v>0</v>
      </c>
      <c r="CD32" s="318">
        <f t="shared" si="40"/>
        <v>1</v>
      </c>
      <c r="CE32" s="318">
        <f t="shared" si="41"/>
        <v>1</v>
      </c>
      <c r="CF32" s="318">
        <f t="shared" si="42"/>
        <v>0</v>
      </c>
      <c r="CG32" s="318">
        <f t="shared" si="43"/>
        <v>1</v>
      </c>
      <c r="CH32" s="318">
        <f t="shared" si="44"/>
        <v>0</v>
      </c>
      <c r="CI32" s="318">
        <f t="shared" si="45"/>
        <v>0</v>
      </c>
      <c r="CJ32" s="318">
        <f t="shared" si="46"/>
        <v>1</v>
      </c>
      <c r="CK32" s="319">
        <f t="shared" si="47"/>
        <v>1</v>
      </c>
      <c r="CL32" s="322">
        <f t="shared" si="48"/>
        <v>2</v>
      </c>
      <c r="CM32" s="318">
        <f t="shared" si="49"/>
        <v>0</v>
      </c>
      <c r="CN32" s="319">
        <f t="shared" si="50"/>
        <v>0</v>
      </c>
      <c r="CO32" s="566">
        <v>14</v>
      </c>
    </row>
    <row r="33" spans="1:93" s="40" customFormat="1" ht="29.25" thickBot="1" x14ac:dyDescent="0.3">
      <c r="A33" s="480"/>
      <c r="B33" s="457"/>
      <c r="C33" s="772"/>
      <c r="D33" s="860"/>
      <c r="E33" s="117"/>
      <c r="F33" s="452"/>
      <c r="G33" s="188"/>
      <c r="H33" s="117"/>
      <c r="I33" s="297"/>
      <c r="J33" s="453"/>
      <c r="K33" s="117"/>
      <c r="L33" s="452"/>
      <c r="M33" s="453"/>
      <c r="N33" s="342"/>
      <c r="O33" s="452"/>
      <c r="P33" s="453"/>
      <c r="Q33" s="169"/>
      <c r="R33" s="297"/>
      <c r="S33" s="453"/>
      <c r="T33" s="251"/>
      <c r="U33" s="736"/>
      <c r="V33" s="99"/>
      <c r="W33" s="117"/>
      <c r="X33" s="452"/>
      <c r="Y33" s="188"/>
      <c r="Z33" s="117"/>
      <c r="AA33" s="366"/>
      <c r="AB33" s="453"/>
      <c r="AC33" s="117"/>
      <c r="AD33" s="372"/>
      <c r="AE33" s="452"/>
      <c r="AF33" s="117"/>
      <c r="AG33" s="366"/>
      <c r="AH33" s="453"/>
      <c r="AI33" s="98"/>
      <c r="AJ33" s="737"/>
      <c r="AK33" s="246"/>
      <c r="AL33" s="181"/>
      <c r="AM33" s="758"/>
      <c r="AN33" s="759"/>
      <c r="AO33" s="182"/>
      <c r="AP33" s="760"/>
      <c r="AQ33" s="761"/>
      <c r="AR33" s="183"/>
      <c r="AS33" s="720"/>
      <c r="AT33" s="720"/>
      <c r="AU33" s="184"/>
      <c r="AV33" s="338"/>
      <c r="AW33" s="722"/>
      <c r="AX33" s="253"/>
      <c r="AY33" s="480"/>
      <c r="AZ33" s="457"/>
      <c r="BA33" s="876"/>
      <c r="BB33" s="105"/>
      <c r="BC33" s="255"/>
      <c r="BD33" s="337"/>
      <c r="BE33" s="259"/>
      <c r="BF33" s="107"/>
      <c r="BG33" s="108"/>
      <c r="BH33" s="85" t="s">
        <v>103</v>
      </c>
      <c r="BI33" s="108">
        <v>45</v>
      </c>
      <c r="BJ33" s="256"/>
      <c r="BK33" s="257"/>
      <c r="BL33" s="41"/>
      <c r="BM33" s="41"/>
      <c r="BN33" s="329">
        <v>8</v>
      </c>
      <c r="BO33" s="442">
        <f t="shared" si="52"/>
        <v>0</v>
      </c>
      <c r="BP33" s="320">
        <f t="shared" si="53"/>
        <v>0</v>
      </c>
      <c r="BQ33" s="320">
        <f t="shared" si="27"/>
        <v>0</v>
      </c>
      <c r="BR33" s="320">
        <f t="shared" si="28"/>
        <v>0</v>
      </c>
      <c r="BS33" s="320">
        <f t="shared" si="29"/>
        <v>0</v>
      </c>
      <c r="BT33" s="321">
        <f t="shared" si="30"/>
        <v>0</v>
      </c>
      <c r="BU33" s="442">
        <f t="shared" si="31"/>
        <v>0</v>
      </c>
      <c r="BV33" s="320">
        <f t="shared" si="32"/>
        <v>0</v>
      </c>
      <c r="BW33" s="320">
        <f t="shared" si="33"/>
        <v>0</v>
      </c>
      <c r="BX33" s="320">
        <f t="shared" si="34"/>
        <v>0</v>
      </c>
      <c r="BY33" s="320">
        <f t="shared" si="35"/>
        <v>0</v>
      </c>
      <c r="BZ33" s="320">
        <f t="shared" si="36"/>
        <v>0</v>
      </c>
      <c r="CA33" s="320">
        <f t="shared" si="37"/>
        <v>0</v>
      </c>
      <c r="CB33" s="321">
        <f t="shared" si="38"/>
        <v>0</v>
      </c>
      <c r="CC33" s="442">
        <f t="shared" si="39"/>
        <v>0</v>
      </c>
      <c r="CD33" s="320">
        <f t="shared" si="40"/>
        <v>0</v>
      </c>
      <c r="CE33" s="320">
        <f t="shared" si="41"/>
        <v>0</v>
      </c>
      <c r="CF33" s="320">
        <f t="shared" si="42"/>
        <v>0</v>
      </c>
      <c r="CG33" s="320">
        <f t="shared" si="43"/>
        <v>0</v>
      </c>
      <c r="CH33" s="320">
        <f t="shared" si="44"/>
        <v>0</v>
      </c>
      <c r="CI33" s="320">
        <f t="shared" si="45"/>
        <v>0</v>
      </c>
      <c r="CJ33" s="320">
        <f t="shared" si="46"/>
        <v>0</v>
      </c>
      <c r="CK33" s="321">
        <f t="shared" si="47"/>
        <v>1</v>
      </c>
      <c r="CL33" s="323">
        <f t="shared" si="48"/>
        <v>0</v>
      </c>
      <c r="CM33" s="320">
        <f t="shared" si="49"/>
        <v>0</v>
      </c>
      <c r="CN33" s="321">
        <f t="shared" si="50"/>
        <v>0</v>
      </c>
      <c r="CO33" s="568"/>
    </row>
    <row r="34" spans="1:93" s="9" customFormat="1" ht="24.95" customHeight="1" x14ac:dyDescent="0.25">
      <c r="A34" s="478">
        <v>1</v>
      </c>
      <c r="B34" s="596" t="s">
        <v>132</v>
      </c>
      <c r="C34" s="861" t="s">
        <v>2</v>
      </c>
      <c r="D34" s="858">
        <v>1</v>
      </c>
      <c r="E34" s="68" t="s">
        <v>78</v>
      </c>
      <c r="F34" s="100">
        <v>27</v>
      </c>
      <c r="G34" s="124"/>
      <c r="H34" s="68" t="s">
        <v>71</v>
      </c>
      <c r="I34" s="296">
        <v>30</v>
      </c>
      <c r="J34" s="122">
        <v>44</v>
      </c>
      <c r="K34" s="68" t="s">
        <v>107</v>
      </c>
      <c r="L34" s="100">
        <v>41</v>
      </c>
      <c r="M34" s="122"/>
      <c r="N34" s="341" t="s">
        <v>75</v>
      </c>
      <c r="O34" s="100">
        <v>11</v>
      </c>
      <c r="P34" s="122"/>
      <c r="Q34" s="101" t="s">
        <v>75</v>
      </c>
      <c r="R34" s="296">
        <v>45</v>
      </c>
      <c r="S34" s="122"/>
      <c r="T34" s="251"/>
      <c r="U34" s="735" t="s">
        <v>2</v>
      </c>
      <c r="V34" s="541">
        <v>1</v>
      </c>
      <c r="W34" s="63" t="s">
        <v>89</v>
      </c>
      <c r="X34" s="64">
        <v>10</v>
      </c>
      <c r="Y34" s="64"/>
      <c r="Z34" s="63" t="s">
        <v>109</v>
      </c>
      <c r="AA34" s="373" t="s">
        <v>101</v>
      </c>
      <c r="AB34" s="64"/>
      <c r="AC34" s="63" t="s">
        <v>80</v>
      </c>
      <c r="AD34" s="373">
        <v>25</v>
      </c>
      <c r="AE34" s="64"/>
      <c r="AF34" s="63" t="s">
        <v>88</v>
      </c>
      <c r="AG34" s="364">
        <v>24</v>
      </c>
      <c r="AH34" s="128"/>
      <c r="AI34" s="66"/>
      <c r="AJ34" s="738" t="s">
        <v>2</v>
      </c>
      <c r="AK34" s="541">
        <v>1</v>
      </c>
      <c r="AL34" s="101" t="s">
        <v>79</v>
      </c>
      <c r="AM34" s="271">
        <v>26</v>
      </c>
      <c r="AN34" s="276"/>
      <c r="AO34" s="68" t="s">
        <v>72</v>
      </c>
      <c r="AP34" s="271">
        <v>43</v>
      </c>
      <c r="AQ34" s="70"/>
      <c r="AR34" s="101" t="s">
        <v>90</v>
      </c>
      <c r="AS34" s="271">
        <v>9</v>
      </c>
      <c r="AT34" s="276"/>
      <c r="AU34" s="68" t="s">
        <v>75</v>
      </c>
      <c r="AV34" s="296"/>
      <c r="AW34" s="70">
        <v>22</v>
      </c>
      <c r="AX34" s="66"/>
      <c r="AY34" s="478">
        <v>1</v>
      </c>
      <c r="AZ34" s="596" t="s">
        <v>132</v>
      </c>
      <c r="BA34" s="875" t="s">
        <v>2</v>
      </c>
      <c r="BB34" s="541">
        <v>1</v>
      </c>
      <c r="BC34" s="68" t="s">
        <v>94</v>
      </c>
      <c r="BD34" s="101">
        <v>40</v>
      </c>
      <c r="BE34" s="69"/>
      <c r="BF34" s="68" t="s">
        <v>98</v>
      </c>
      <c r="BG34" s="69">
        <v>23</v>
      </c>
      <c r="BH34" s="68" t="s">
        <v>75</v>
      </c>
      <c r="BI34" s="69">
        <v>13</v>
      </c>
      <c r="BJ34" s="61" t="s">
        <v>93</v>
      </c>
      <c r="BK34" s="454">
        <v>37</v>
      </c>
      <c r="BL34" s="14"/>
      <c r="BM34" s="14"/>
      <c r="BN34" s="327">
        <v>1</v>
      </c>
      <c r="BO34" s="440">
        <f>COUNTIF(D34:BK34,"1")-4</f>
        <v>1</v>
      </c>
      <c r="BP34" s="316">
        <f t="shared" si="53"/>
        <v>0</v>
      </c>
      <c r="BQ34" s="316">
        <f t="shared" si="27"/>
        <v>1</v>
      </c>
      <c r="BR34" s="316">
        <f t="shared" si="28"/>
        <v>1</v>
      </c>
      <c r="BS34" s="316">
        <f t="shared" si="29"/>
        <v>1</v>
      </c>
      <c r="BT34" s="317">
        <f t="shared" si="30"/>
        <v>1</v>
      </c>
      <c r="BU34" s="440">
        <f t="shared" si="31"/>
        <v>0</v>
      </c>
      <c r="BV34" s="316">
        <f t="shared" si="32"/>
        <v>1</v>
      </c>
      <c r="BW34" s="316">
        <f t="shared" si="33"/>
        <v>1</v>
      </c>
      <c r="BX34" s="316">
        <f t="shared" si="34"/>
        <v>1</v>
      </c>
      <c r="BY34" s="316">
        <f t="shared" si="35"/>
        <v>1</v>
      </c>
      <c r="BZ34" s="316">
        <f t="shared" si="36"/>
        <v>1</v>
      </c>
      <c r="CA34" s="316">
        <f t="shared" si="37"/>
        <v>1</v>
      </c>
      <c r="CB34" s="317">
        <f t="shared" si="38"/>
        <v>1</v>
      </c>
      <c r="CC34" s="440">
        <f t="shared" si="39"/>
        <v>1</v>
      </c>
      <c r="CD34" s="316">
        <f t="shared" si="40"/>
        <v>0</v>
      </c>
      <c r="CE34" s="316">
        <f t="shared" si="41"/>
        <v>0</v>
      </c>
      <c r="CF34" s="316">
        <f t="shared" si="42"/>
        <v>1</v>
      </c>
      <c r="CG34" s="316">
        <f t="shared" si="43"/>
        <v>1</v>
      </c>
      <c r="CH34" s="316">
        <f t="shared" si="44"/>
        <v>0</v>
      </c>
      <c r="CI34" s="316">
        <f t="shared" si="45"/>
        <v>1</v>
      </c>
      <c r="CJ34" s="316">
        <f t="shared" si="46"/>
        <v>1</v>
      </c>
      <c r="CK34" s="317">
        <f t="shared" si="47"/>
        <v>1</v>
      </c>
      <c r="CL34" s="324">
        <f t="shared" si="48"/>
        <v>1</v>
      </c>
      <c r="CM34" s="316">
        <f t="shared" si="49"/>
        <v>0</v>
      </c>
      <c r="CN34" s="317">
        <f t="shared" si="50"/>
        <v>0</v>
      </c>
      <c r="CO34" s="566"/>
    </row>
    <row r="35" spans="1:93" s="9" customFormat="1" ht="31.5" customHeight="1" x14ac:dyDescent="0.25">
      <c r="A35" s="479">
        <v>2</v>
      </c>
      <c r="B35" s="595" t="s">
        <v>133</v>
      </c>
      <c r="C35" s="771"/>
      <c r="D35" s="859">
        <v>2</v>
      </c>
      <c r="E35" s="74" t="s">
        <v>109</v>
      </c>
      <c r="F35" s="75" t="s">
        <v>101</v>
      </c>
      <c r="G35" s="125"/>
      <c r="H35" s="74" t="s">
        <v>75</v>
      </c>
      <c r="I35" s="111">
        <v>45</v>
      </c>
      <c r="J35" s="115"/>
      <c r="K35" s="74" t="s">
        <v>75</v>
      </c>
      <c r="L35" s="75">
        <v>11</v>
      </c>
      <c r="M35" s="115"/>
      <c r="N35" s="332" t="s">
        <v>80</v>
      </c>
      <c r="O35" s="75">
        <v>25</v>
      </c>
      <c r="P35" s="115"/>
      <c r="Q35" s="71" t="s">
        <v>72</v>
      </c>
      <c r="R35" s="111">
        <v>43</v>
      </c>
      <c r="S35" s="115"/>
      <c r="T35" s="251"/>
      <c r="U35" s="735"/>
      <c r="V35" s="529">
        <v>2</v>
      </c>
      <c r="W35" s="74" t="s">
        <v>109</v>
      </c>
      <c r="X35" s="75" t="s">
        <v>101</v>
      </c>
      <c r="Y35" s="125"/>
      <c r="Z35" s="74" t="s">
        <v>107</v>
      </c>
      <c r="AA35" s="370">
        <v>39</v>
      </c>
      <c r="AB35" s="75"/>
      <c r="AC35" s="74" t="s">
        <v>88</v>
      </c>
      <c r="AD35" s="370">
        <v>37</v>
      </c>
      <c r="AE35" s="75"/>
      <c r="AF35" s="74" t="s">
        <v>75</v>
      </c>
      <c r="AG35" s="358">
        <v>22</v>
      </c>
      <c r="AH35" s="115"/>
      <c r="AI35" s="66"/>
      <c r="AJ35" s="737"/>
      <c r="AK35" s="529">
        <v>2</v>
      </c>
      <c r="AL35" s="71" t="s">
        <v>90</v>
      </c>
      <c r="AM35" s="263">
        <v>10</v>
      </c>
      <c r="AN35" s="266"/>
      <c r="AO35" s="74" t="s">
        <v>98</v>
      </c>
      <c r="AP35" s="263">
        <v>23</v>
      </c>
      <c r="AQ35" s="77">
        <v>42</v>
      </c>
      <c r="AR35" s="71" t="s">
        <v>107</v>
      </c>
      <c r="AS35" s="263">
        <v>41</v>
      </c>
      <c r="AT35" s="266"/>
      <c r="AU35" s="74" t="s">
        <v>71</v>
      </c>
      <c r="AV35" s="111">
        <v>30</v>
      </c>
      <c r="AW35" s="77">
        <v>44</v>
      </c>
      <c r="AX35" s="66"/>
      <c r="AY35" s="479">
        <v>2</v>
      </c>
      <c r="AZ35" s="595" t="s">
        <v>133</v>
      </c>
      <c r="BA35" s="876"/>
      <c r="BB35" s="529">
        <v>2</v>
      </c>
      <c r="BC35" s="85" t="s">
        <v>75</v>
      </c>
      <c r="BD35" s="95">
        <v>13</v>
      </c>
      <c r="BE35" s="76"/>
      <c r="BF35" s="74" t="s">
        <v>94</v>
      </c>
      <c r="BG35" s="76">
        <v>40</v>
      </c>
      <c r="BH35" s="74" t="s">
        <v>78</v>
      </c>
      <c r="BI35" s="76">
        <v>27</v>
      </c>
      <c r="BJ35" s="164" t="s">
        <v>79</v>
      </c>
      <c r="BK35" s="261">
        <v>26</v>
      </c>
      <c r="BL35" s="14"/>
      <c r="BM35" s="14"/>
      <c r="BN35" s="328">
        <v>2</v>
      </c>
      <c r="BO35" s="441">
        <f t="shared" ref="BO35:BO41" si="54">COUNTIF(D35:BK35,"1")</f>
        <v>0</v>
      </c>
      <c r="BP35" s="318">
        <f t="shared" si="53"/>
        <v>0</v>
      </c>
      <c r="BQ35" s="318">
        <f t="shared" si="27"/>
        <v>0</v>
      </c>
      <c r="BR35" s="318">
        <f t="shared" si="28"/>
        <v>1</v>
      </c>
      <c r="BS35" s="318">
        <f t="shared" si="29"/>
        <v>1</v>
      </c>
      <c r="BT35" s="319">
        <f t="shared" si="30"/>
        <v>1</v>
      </c>
      <c r="BU35" s="441">
        <f t="shared" si="31"/>
        <v>0</v>
      </c>
      <c r="BV35" s="318">
        <f t="shared" si="32"/>
        <v>1</v>
      </c>
      <c r="BW35" s="318">
        <f t="shared" si="33"/>
        <v>1</v>
      </c>
      <c r="BX35" s="318">
        <f t="shared" si="34"/>
        <v>0</v>
      </c>
      <c r="BY35" s="318">
        <f t="shared" si="35"/>
        <v>1</v>
      </c>
      <c r="BZ35" s="318">
        <f t="shared" si="36"/>
        <v>1</v>
      </c>
      <c r="CA35" s="318">
        <f t="shared" si="37"/>
        <v>1</v>
      </c>
      <c r="CB35" s="319">
        <f t="shared" si="38"/>
        <v>1</v>
      </c>
      <c r="CC35" s="441">
        <f t="shared" si="39"/>
        <v>1</v>
      </c>
      <c r="CD35" s="318">
        <f t="shared" si="40"/>
        <v>0</v>
      </c>
      <c r="CE35" s="318">
        <f t="shared" si="41"/>
        <v>1</v>
      </c>
      <c r="CF35" s="318">
        <f t="shared" si="42"/>
        <v>1</v>
      </c>
      <c r="CG35" s="318">
        <f t="shared" si="43"/>
        <v>1</v>
      </c>
      <c r="CH35" s="318">
        <f t="shared" si="44"/>
        <v>1</v>
      </c>
      <c r="CI35" s="318">
        <f t="shared" si="45"/>
        <v>1</v>
      </c>
      <c r="CJ35" s="318">
        <f t="shared" si="46"/>
        <v>1</v>
      </c>
      <c r="CK35" s="319">
        <f t="shared" si="47"/>
        <v>1</v>
      </c>
      <c r="CL35" s="322">
        <f t="shared" si="48"/>
        <v>2</v>
      </c>
      <c r="CM35" s="318">
        <f t="shared" si="49"/>
        <v>0</v>
      </c>
      <c r="CN35" s="319">
        <f t="shared" si="50"/>
        <v>0</v>
      </c>
      <c r="CO35" s="566"/>
    </row>
    <row r="36" spans="1:93" s="9" customFormat="1" ht="24.95" customHeight="1" x14ac:dyDescent="0.25">
      <c r="A36" s="479">
        <v>3</v>
      </c>
      <c r="B36" s="595" t="s">
        <v>134</v>
      </c>
      <c r="C36" s="771"/>
      <c r="D36" s="859">
        <v>3</v>
      </c>
      <c r="E36" s="74" t="s">
        <v>75</v>
      </c>
      <c r="F36" s="75">
        <v>11</v>
      </c>
      <c r="G36" s="125"/>
      <c r="H36" s="74" t="s">
        <v>89</v>
      </c>
      <c r="I36" s="111">
        <v>9</v>
      </c>
      <c r="J36" s="115"/>
      <c r="K36" s="74" t="s">
        <v>71</v>
      </c>
      <c r="L36" s="75">
        <v>30</v>
      </c>
      <c r="M36" s="115">
        <v>44</v>
      </c>
      <c r="N36" s="332" t="s">
        <v>89</v>
      </c>
      <c r="O36" s="75">
        <v>37</v>
      </c>
      <c r="P36" s="115"/>
      <c r="Q36" s="71" t="s">
        <v>109</v>
      </c>
      <c r="R36" s="111" t="s">
        <v>101</v>
      </c>
      <c r="S36" s="115"/>
      <c r="T36" s="251"/>
      <c r="U36" s="735"/>
      <c r="V36" s="529">
        <v>3</v>
      </c>
      <c r="W36" s="74" t="s">
        <v>75</v>
      </c>
      <c r="X36" s="75">
        <v>22</v>
      </c>
      <c r="Y36" s="75"/>
      <c r="Z36" s="74" t="s">
        <v>71</v>
      </c>
      <c r="AA36" s="370">
        <v>45</v>
      </c>
      <c r="AB36" s="75"/>
      <c r="AC36" s="74" t="s">
        <v>70</v>
      </c>
      <c r="AD36" s="370">
        <v>39</v>
      </c>
      <c r="AE36" s="75"/>
      <c r="AF36" s="74" t="s">
        <v>71</v>
      </c>
      <c r="AG36" s="358">
        <v>42</v>
      </c>
      <c r="AH36" s="115"/>
      <c r="AI36" s="66"/>
      <c r="AJ36" s="737"/>
      <c r="AK36" s="529">
        <v>3</v>
      </c>
      <c r="AL36" s="71" t="s">
        <v>80</v>
      </c>
      <c r="AM36" s="263">
        <v>25</v>
      </c>
      <c r="AN36" s="266"/>
      <c r="AO36" s="74" t="s">
        <v>70</v>
      </c>
      <c r="AP36" s="263">
        <v>38</v>
      </c>
      <c r="AQ36" s="77"/>
      <c r="AR36" s="71" t="s">
        <v>72</v>
      </c>
      <c r="AS36" s="263">
        <v>43</v>
      </c>
      <c r="AT36" s="266"/>
      <c r="AU36" s="74" t="s">
        <v>89</v>
      </c>
      <c r="AV36" s="111"/>
      <c r="AW36" s="77">
        <v>10</v>
      </c>
      <c r="AX36" s="66"/>
      <c r="AY36" s="479">
        <v>3</v>
      </c>
      <c r="AZ36" s="595" t="s">
        <v>134</v>
      </c>
      <c r="BA36" s="876"/>
      <c r="BB36" s="529">
        <v>3</v>
      </c>
      <c r="BC36" s="74" t="s">
        <v>78</v>
      </c>
      <c r="BD36" s="71">
        <v>27</v>
      </c>
      <c r="BE36" s="76"/>
      <c r="BF36" s="74" t="s">
        <v>79</v>
      </c>
      <c r="BG36" s="76">
        <v>26</v>
      </c>
      <c r="BH36" s="74" t="s">
        <v>95</v>
      </c>
      <c r="BI36" s="76">
        <v>40</v>
      </c>
      <c r="BJ36" s="84" t="s">
        <v>75</v>
      </c>
      <c r="BK36" s="261">
        <v>13</v>
      </c>
      <c r="BL36" s="14"/>
      <c r="BM36" s="14"/>
      <c r="BN36" s="328">
        <v>3</v>
      </c>
      <c r="BO36" s="441">
        <f t="shared" si="54"/>
        <v>0</v>
      </c>
      <c r="BP36" s="318">
        <f>COUNTIF(D36:BK36,"3")-4</f>
        <v>1</v>
      </c>
      <c r="BQ36" s="318">
        <f t="shared" si="27"/>
        <v>1</v>
      </c>
      <c r="BR36" s="318">
        <f t="shared" si="28"/>
        <v>1</v>
      </c>
      <c r="BS36" s="318">
        <f t="shared" si="29"/>
        <v>1</v>
      </c>
      <c r="BT36" s="319">
        <f t="shared" si="30"/>
        <v>1</v>
      </c>
      <c r="BU36" s="441">
        <f t="shared" si="31"/>
        <v>0</v>
      </c>
      <c r="BV36" s="318">
        <f t="shared" si="32"/>
        <v>1</v>
      </c>
      <c r="BW36" s="318">
        <f t="shared" si="33"/>
        <v>0</v>
      </c>
      <c r="BX36" s="318">
        <f t="shared" si="34"/>
        <v>0</v>
      </c>
      <c r="BY36" s="318">
        <f t="shared" si="35"/>
        <v>1</v>
      </c>
      <c r="BZ36" s="318">
        <f t="shared" si="36"/>
        <v>1</v>
      </c>
      <c r="CA36" s="318">
        <f t="shared" si="37"/>
        <v>1</v>
      </c>
      <c r="CB36" s="319">
        <f t="shared" si="38"/>
        <v>1</v>
      </c>
      <c r="CC36" s="441">
        <f t="shared" si="39"/>
        <v>1</v>
      </c>
      <c r="CD36" s="318">
        <f t="shared" si="40"/>
        <v>1</v>
      </c>
      <c r="CE36" s="318">
        <f t="shared" si="41"/>
        <v>1</v>
      </c>
      <c r="CF36" s="318">
        <f t="shared" si="42"/>
        <v>1</v>
      </c>
      <c r="CG36" s="318">
        <f t="shared" si="43"/>
        <v>0</v>
      </c>
      <c r="CH36" s="318">
        <f t="shared" si="44"/>
        <v>1</v>
      </c>
      <c r="CI36" s="318">
        <f t="shared" si="45"/>
        <v>1</v>
      </c>
      <c r="CJ36" s="318">
        <f t="shared" si="46"/>
        <v>1</v>
      </c>
      <c r="CK36" s="319">
        <f t="shared" si="47"/>
        <v>1</v>
      </c>
      <c r="CL36" s="322">
        <f t="shared" si="48"/>
        <v>1</v>
      </c>
      <c r="CM36" s="318">
        <f t="shared" si="49"/>
        <v>0</v>
      </c>
      <c r="CN36" s="319">
        <f t="shared" si="50"/>
        <v>0</v>
      </c>
      <c r="CO36" s="566"/>
    </row>
    <row r="37" spans="1:93" s="9" customFormat="1" ht="24.75" customHeight="1" x14ac:dyDescent="0.25">
      <c r="A37" s="479">
        <v>4</v>
      </c>
      <c r="B37" s="595" t="s">
        <v>135</v>
      </c>
      <c r="C37" s="771"/>
      <c r="D37" s="859">
        <v>4</v>
      </c>
      <c r="E37" s="74" t="s">
        <v>80</v>
      </c>
      <c r="F37" s="75">
        <v>25</v>
      </c>
      <c r="G37" s="125"/>
      <c r="H37" s="74" t="s">
        <v>109</v>
      </c>
      <c r="I37" s="111" t="s">
        <v>101</v>
      </c>
      <c r="J37" s="115"/>
      <c r="K37" s="74" t="s">
        <v>89</v>
      </c>
      <c r="L37" s="75">
        <v>9</v>
      </c>
      <c r="M37" s="115"/>
      <c r="N37" s="332" t="s">
        <v>71</v>
      </c>
      <c r="O37" s="75">
        <v>45</v>
      </c>
      <c r="P37" s="115"/>
      <c r="Q37" s="71" t="s">
        <v>78</v>
      </c>
      <c r="R37" s="111">
        <v>27</v>
      </c>
      <c r="S37" s="115"/>
      <c r="T37" s="251"/>
      <c r="U37" s="735"/>
      <c r="V37" s="529">
        <v>4</v>
      </c>
      <c r="W37" s="74" t="s">
        <v>72</v>
      </c>
      <c r="X37" s="75">
        <v>43</v>
      </c>
      <c r="Y37" s="75"/>
      <c r="Z37" s="74" t="s">
        <v>89</v>
      </c>
      <c r="AA37" s="370">
        <v>10</v>
      </c>
      <c r="AB37" s="75"/>
      <c r="AC37" s="74" t="s">
        <v>71</v>
      </c>
      <c r="AD37" s="370">
        <v>30</v>
      </c>
      <c r="AE37" s="75">
        <v>44</v>
      </c>
      <c r="AF37" s="74" t="s">
        <v>70</v>
      </c>
      <c r="AG37" s="358">
        <v>39</v>
      </c>
      <c r="AH37" s="115"/>
      <c r="AI37" s="66"/>
      <c r="AJ37" s="737"/>
      <c r="AK37" s="529">
        <v>4</v>
      </c>
      <c r="AL37" s="71" t="s">
        <v>75</v>
      </c>
      <c r="AM37" s="263">
        <v>11</v>
      </c>
      <c r="AN37" s="266"/>
      <c r="AO37" s="74" t="s">
        <v>107</v>
      </c>
      <c r="AP37" s="263">
        <v>41</v>
      </c>
      <c r="AQ37" s="77"/>
      <c r="AR37" s="71" t="s">
        <v>75</v>
      </c>
      <c r="AS37" s="263">
        <v>22</v>
      </c>
      <c r="AT37" s="266"/>
      <c r="AU37" s="63" t="s">
        <v>107</v>
      </c>
      <c r="AV37" s="301"/>
      <c r="AW37" s="77">
        <v>24</v>
      </c>
      <c r="AX37" s="66"/>
      <c r="AY37" s="479">
        <v>4</v>
      </c>
      <c r="AZ37" s="595" t="s">
        <v>135</v>
      </c>
      <c r="BA37" s="876"/>
      <c r="BB37" s="529">
        <v>4</v>
      </c>
      <c r="BC37" s="74" t="s">
        <v>93</v>
      </c>
      <c r="BD37" s="71">
        <v>37</v>
      </c>
      <c r="BE37" s="76">
        <v>38</v>
      </c>
      <c r="BF37" s="74" t="s">
        <v>75</v>
      </c>
      <c r="BG37" s="76">
        <v>13</v>
      </c>
      <c r="BH37" s="74" t="s">
        <v>79</v>
      </c>
      <c r="BI37" s="76">
        <v>26</v>
      </c>
      <c r="BJ37" s="84" t="s">
        <v>84</v>
      </c>
      <c r="BK37" s="261">
        <v>40</v>
      </c>
      <c r="BL37" s="14"/>
      <c r="BM37" s="14"/>
      <c r="BN37" s="328">
        <v>4</v>
      </c>
      <c r="BO37" s="441">
        <f t="shared" si="54"/>
        <v>0</v>
      </c>
      <c r="BP37" s="318">
        <f t="shared" ref="BP37:BP43" si="55">COUNTIF(D37:BK37,"3")</f>
        <v>0</v>
      </c>
      <c r="BQ37" s="318">
        <f t="shared" si="27"/>
        <v>1</v>
      </c>
      <c r="BR37" s="318">
        <f t="shared" si="28"/>
        <v>1</v>
      </c>
      <c r="BS37" s="318">
        <f t="shared" si="29"/>
        <v>1</v>
      </c>
      <c r="BT37" s="319">
        <f t="shared" si="30"/>
        <v>1</v>
      </c>
      <c r="BU37" s="441">
        <f t="shared" si="31"/>
        <v>0</v>
      </c>
      <c r="BV37" s="318">
        <f t="shared" si="32"/>
        <v>1</v>
      </c>
      <c r="BW37" s="318">
        <f t="shared" si="33"/>
        <v>0</v>
      </c>
      <c r="BX37" s="318">
        <f t="shared" si="34"/>
        <v>1</v>
      </c>
      <c r="BY37" s="318">
        <f t="shared" si="35"/>
        <v>1</v>
      </c>
      <c r="BZ37" s="318">
        <f t="shared" si="36"/>
        <v>1</v>
      </c>
      <c r="CA37" s="318">
        <f t="shared" si="37"/>
        <v>1</v>
      </c>
      <c r="CB37" s="319">
        <f t="shared" si="38"/>
        <v>1</v>
      </c>
      <c r="CC37" s="441">
        <f t="shared" si="39"/>
        <v>1</v>
      </c>
      <c r="CD37" s="318">
        <f t="shared" si="40"/>
        <v>1</v>
      </c>
      <c r="CE37" s="318">
        <f t="shared" si="41"/>
        <v>1</v>
      </c>
      <c r="CF37" s="318">
        <f t="shared" si="42"/>
        <v>1</v>
      </c>
      <c r="CG37" s="318">
        <f t="shared" si="43"/>
        <v>1</v>
      </c>
      <c r="CH37" s="318">
        <f t="shared" si="44"/>
        <v>0</v>
      </c>
      <c r="CI37" s="318">
        <f t="shared" si="45"/>
        <v>1</v>
      </c>
      <c r="CJ37" s="318">
        <f t="shared" si="46"/>
        <v>1</v>
      </c>
      <c r="CK37" s="319">
        <f t="shared" si="47"/>
        <v>1</v>
      </c>
      <c r="CL37" s="322">
        <f t="shared" si="48"/>
        <v>1</v>
      </c>
      <c r="CM37" s="318">
        <f t="shared" si="49"/>
        <v>0</v>
      </c>
      <c r="CN37" s="319">
        <f t="shared" si="50"/>
        <v>0</v>
      </c>
      <c r="CO37" s="566"/>
    </row>
    <row r="38" spans="1:93" s="9" customFormat="1" ht="24.95" customHeight="1" x14ac:dyDescent="0.25">
      <c r="A38" s="479">
        <v>5</v>
      </c>
      <c r="B38" s="595" t="s">
        <v>136</v>
      </c>
      <c r="C38" s="771"/>
      <c r="D38" s="859">
        <v>5</v>
      </c>
      <c r="E38" s="74" t="s">
        <v>70</v>
      </c>
      <c r="F38" s="75">
        <v>38</v>
      </c>
      <c r="G38" s="125"/>
      <c r="H38" s="74" t="s">
        <v>79</v>
      </c>
      <c r="I38" s="111">
        <v>26</v>
      </c>
      <c r="J38" s="115"/>
      <c r="K38" s="74" t="s">
        <v>109</v>
      </c>
      <c r="L38" s="75" t="s">
        <v>101</v>
      </c>
      <c r="M38" s="115"/>
      <c r="N38" s="332" t="s">
        <v>109</v>
      </c>
      <c r="O38" s="75" t="s">
        <v>101</v>
      </c>
      <c r="P38" s="115"/>
      <c r="Q38" s="71" t="s">
        <v>115</v>
      </c>
      <c r="R38" s="111">
        <v>1</v>
      </c>
      <c r="S38" s="115">
        <v>3</v>
      </c>
      <c r="T38" s="251"/>
      <c r="U38" s="735"/>
      <c r="V38" s="529">
        <v>5</v>
      </c>
      <c r="W38" s="74" t="s">
        <v>71</v>
      </c>
      <c r="X38" s="79">
        <v>30</v>
      </c>
      <c r="Y38" s="187">
        <v>44</v>
      </c>
      <c r="Z38" s="74" t="s">
        <v>75</v>
      </c>
      <c r="AA38" s="370">
        <v>22</v>
      </c>
      <c r="AB38" s="75"/>
      <c r="AC38" s="74" t="s">
        <v>75</v>
      </c>
      <c r="AD38" s="370">
        <v>11</v>
      </c>
      <c r="AE38" s="75"/>
      <c r="AF38" s="74" t="s">
        <v>89</v>
      </c>
      <c r="AG38" s="358">
        <v>9</v>
      </c>
      <c r="AH38" s="115"/>
      <c r="AI38" s="66"/>
      <c r="AJ38" s="737"/>
      <c r="AK38" s="529">
        <v>5</v>
      </c>
      <c r="AL38" s="71" t="s">
        <v>98</v>
      </c>
      <c r="AM38" s="263">
        <v>23</v>
      </c>
      <c r="AN38" s="266">
        <v>42</v>
      </c>
      <c r="AO38" s="74" t="s">
        <v>89</v>
      </c>
      <c r="AP38" s="263">
        <v>10</v>
      </c>
      <c r="AQ38" s="77"/>
      <c r="AR38" s="71" t="s">
        <v>78</v>
      </c>
      <c r="AS38" s="263">
        <v>27</v>
      </c>
      <c r="AT38" s="266"/>
      <c r="AU38" s="85" t="s">
        <v>88</v>
      </c>
      <c r="AV38" s="110"/>
      <c r="AW38" s="77">
        <v>24</v>
      </c>
      <c r="AX38" s="66"/>
      <c r="AY38" s="479">
        <v>5</v>
      </c>
      <c r="AZ38" s="595" t="s">
        <v>136</v>
      </c>
      <c r="BA38" s="876"/>
      <c r="BB38" s="529">
        <v>5</v>
      </c>
      <c r="BC38" s="74" t="s">
        <v>72</v>
      </c>
      <c r="BD38" s="71"/>
      <c r="BE38" s="76">
        <v>43</v>
      </c>
      <c r="BF38" s="74" t="s">
        <v>84</v>
      </c>
      <c r="BG38" s="76">
        <v>41</v>
      </c>
      <c r="BH38" s="74" t="s">
        <v>85</v>
      </c>
      <c r="BI38" s="76">
        <v>37</v>
      </c>
      <c r="BJ38" s="84" t="s">
        <v>80</v>
      </c>
      <c r="BK38" s="261">
        <v>25</v>
      </c>
      <c r="BL38" s="14"/>
      <c r="BM38" s="14"/>
      <c r="BN38" s="328">
        <v>5</v>
      </c>
      <c r="BO38" s="441">
        <f t="shared" si="54"/>
        <v>1</v>
      </c>
      <c r="BP38" s="318">
        <f t="shared" si="55"/>
        <v>1</v>
      </c>
      <c r="BQ38" s="318">
        <f t="shared" si="27"/>
        <v>1</v>
      </c>
      <c r="BR38" s="318">
        <f t="shared" si="28"/>
        <v>1</v>
      </c>
      <c r="BS38" s="318">
        <f t="shared" si="29"/>
        <v>1</v>
      </c>
      <c r="BT38" s="319">
        <f t="shared" si="30"/>
        <v>0</v>
      </c>
      <c r="BU38" s="441">
        <f t="shared" si="31"/>
        <v>0</v>
      </c>
      <c r="BV38" s="318">
        <f t="shared" si="32"/>
        <v>1</v>
      </c>
      <c r="BW38" s="318">
        <f t="shared" si="33"/>
        <v>1</v>
      </c>
      <c r="BX38" s="318">
        <f t="shared" si="34"/>
        <v>1</v>
      </c>
      <c r="BY38" s="318">
        <f t="shared" si="35"/>
        <v>1</v>
      </c>
      <c r="BZ38" s="318">
        <f t="shared" si="36"/>
        <v>1</v>
      </c>
      <c r="CA38" s="318">
        <f t="shared" si="37"/>
        <v>1</v>
      </c>
      <c r="CB38" s="319">
        <f t="shared" si="38"/>
        <v>1</v>
      </c>
      <c r="CC38" s="441">
        <f t="shared" si="39"/>
        <v>1</v>
      </c>
      <c r="CD38" s="318">
        <f t="shared" si="40"/>
        <v>1</v>
      </c>
      <c r="CE38" s="318">
        <f t="shared" si="41"/>
        <v>0</v>
      </c>
      <c r="CF38" s="318">
        <f t="shared" si="42"/>
        <v>0</v>
      </c>
      <c r="CG38" s="318">
        <f t="shared" si="43"/>
        <v>1</v>
      </c>
      <c r="CH38" s="318">
        <f t="shared" si="44"/>
        <v>1</v>
      </c>
      <c r="CI38" s="318">
        <f t="shared" si="45"/>
        <v>1</v>
      </c>
      <c r="CJ38" s="318">
        <f t="shared" si="46"/>
        <v>1</v>
      </c>
      <c r="CK38" s="319">
        <f t="shared" si="47"/>
        <v>0</v>
      </c>
      <c r="CL38" s="322">
        <f t="shared" si="48"/>
        <v>2</v>
      </c>
      <c r="CM38" s="318">
        <f t="shared" si="49"/>
        <v>0</v>
      </c>
      <c r="CN38" s="319">
        <f t="shared" si="50"/>
        <v>0</v>
      </c>
      <c r="CO38" s="566"/>
    </row>
    <row r="39" spans="1:93" s="9" customFormat="1" ht="24.95" customHeight="1" x14ac:dyDescent="0.25">
      <c r="A39" s="479">
        <v>6</v>
      </c>
      <c r="B39" s="595" t="s">
        <v>137</v>
      </c>
      <c r="C39" s="771"/>
      <c r="D39" s="859">
        <v>6</v>
      </c>
      <c r="E39" s="74" t="s">
        <v>71</v>
      </c>
      <c r="F39" s="75">
        <v>30</v>
      </c>
      <c r="G39" s="125">
        <v>44</v>
      </c>
      <c r="H39" s="74" t="s">
        <v>80</v>
      </c>
      <c r="I39" s="111">
        <v>25</v>
      </c>
      <c r="J39" s="115"/>
      <c r="K39" s="74" t="s">
        <v>115</v>
      </c>
      <c r="L39" s="75">
        <v>1</v>
      </c>
      <c r="M39" s="115">
        <v>3</v>
      </c>
      <c r="N39" s="332" t="s">
        <v>116</v>
      </c>
      <c r="O39" s="75" t="s">
        <v>118</v>
      </c>
      <c r="P39" s="115"/>
      <c r="Q39" s="71" t="s">
        <v>89</v>
      </c>
      <c r="R39" s="111">
        <v>9</v>
      </c>
      <c r="S39" s="115"/>
      <c r="T39" s="251"/>
      <c r="U39" s="735"/>
      <c r="V39" s="529">
        <v>6</v>
      </c>
      <c r="W39" s="71" t="s">
        <v>107</v>
      </c>
      <c r="X39" s="75">
        <v>41</v>
      </c>
      <c r="Y39" s="125"/>
      <c r="Z39" s="74" t="s">
        <v>79</v>
      </c>
      <c r="AA39" s="370">
        <v>26</v>
      </c>
      <c r="AB39" s="75"/>
      <c r="AC39" s="74" t="s">
        <v>89</v>
      </c>
      <c r="AD39" s="370">
        <v>38</v>
      </c>
      <c r="AE39" s="75"/>
      <c r="AF39" s="74" t="s">
        <v>78</v>
      </c>
      <c r="AG39" s="358">
        <v>27</v>
      </c>
      <c r="AH39" s="115"/>
      <c r="AI39" s="66"/>
      <c r="AJ39" s="737"/>
      <c r="AK39" s="529">
        <v>6</v>
      </c>
      <c r="AL39" s="71" t="s">
        <v>109</v>
      </c>
      <c r="AM39" s="263" t="s">
        <v>101</v>
      </c>
      <c r="AN39" s="266"/>
      <c r="AO39" s="120" t="s">
        <v>75</v>
      </c>
      <c r="AP39" s="263">
        <v>22</v>
      </c>
      <c r="AQ39" s="77"/>
      <c r="AR39" s="71" t="s">
        <v>108</v>
      </c>
      <c r="AS39" s="263">
        <v>24</v>
      </c>
      <c r="AT39" s="266"/>
      <c r="AU39" s="86" t="s">
        <v>72</v>
      </c>
      <c r="AV39" s="302"/>
      <c r="AW39" s="306">
        <v>43</v>
      </c>
      <c r="AX39" s="89"/>
      <c r="AY39" s="479">
        <v>6</v>
      </c>
      <c r="AZ39" s="595" t="s">
        <v>137</v>
      </c>
      <c r="BA39" s="876"/>
      <c r="BB39" s="529">
        <v>6</v>
      </c>
      <c r="BC39" s="74" t="s">
        <v>100</v>
      </c>
      <c r="BD39" s="71" t="s">
        <v>101</v>
      </c>
      <c r="BE39" s="76"/>
      <c r="BF39" s="74" t="s">
        <v>85</v>
      </c>
      <c r="BG39" s="76">
        <v>40</v>
      </c>
      <c r="BH39" s="74" t="s">
        <v>93</v>
      </c>
      <c r="BI39" s="76">
        <v>37</v>
      </c>
      <c r="BJ39" s="84" t="s">
        <v>98</v>
      </c>
      <c r="BK39" s="261">
        <v>23</v>
      </c>
      <c r="BL39" s="14"/>
      <c r="BM39" s="14"/>
      <c r="BN39" s="328">
        <v>6</v>
      </c>
      <c r="BO39" s="441">
        <f t="shared" si="54"/>
        <v>1</v>
      </c>
      <c r="BP39" s="318">
        <f t="shared" si="55"/>
        <v>1</v>
      </c>
      <c r="BQ39" s="318">
        <f t="shared" si="27"/>
        <v>1</v>
      </c>
      <c r="BR39" s="318">
        <f t="shared" si="28"/>
        <v>0</v>
      </c>
      <c r="BS39" s="318">
        <f t="shared" si="29"/>
        <v>0</v>
      </c>
      <c r="BT39" s="319">
        <f t="shared" si="30"/>
        <v>0</v>
      </c>
      <c r="BU39" s="441">
        <f t="shared" si="31"/>
        <v>0</v>
      </c>
      <c r="BV39" s="318">
        <f t="shared" si="32"/>
        <v>1</v>
      </c>
      <c r="BW39" s="318">
        <f t="shared" si="33"/>
        <v>1</v>
      </c>
      <c r="BX39" s="318">
        <f t="shared" si="34"/>
        <v>1</v>
      </c>
      <c r="BY39" s="318">
        <f t="shared" si="35"/>
        <v>1</v>
      </c>
      <c r="BZ39" s="318">
        <f t="shared" si="36"/>
        <v>1</v>
      </c>
      <c r="CA39" s="318">
        <f t="shared" si="37"/>
        <v>1</v>
      </c>
      <c r="CB39" s="319">
        <f t="shared" si="38"/>
        <v>1</v>
      </c>
      <c r="CC39" s="441">
        <f t="shared" si="39"/>
        <v>1</v>
      </c>
      <c r="CD39" s="318">
        <f t="shared" si="40"/>
        <v>1</v>
      </c>
      <c r="CE39" s="318">
        <f t="shared" si="41"/>
        <v>0</v>
      </c>
      <c r="CF39" s="318">
        <f t="shared" si="42"/>
        <v>1</v>
      </c>
      <c r="CG39" s="318">
        <f t="shared" si="43"/>
        <v>1</v>
      </c>
      <c r="CH39" s="318">
        <f t="shared" si="44"/>
        <v>0</v>
      </c>
      <c r="CI39" s="318">
        <f t="shared" si="45"/>
        <v>1</v>
      </c>
      <c r="CJ39" s="318">
        <f t="shared" si="46"/>
        <v>1</v>
      </c>
      <c r="CK39" s="319">
        <f t="shared" si="47"/>
        <v>0</v>
      </c>
      <c r="CL39" s="322">
        <f t="shared" si="48"/>
        <v>2</v>
      </c>
      <c r="CM39" s="318">
        <f t="shared" si="49"/>
        <v>0</v>
      </c>
      <c r="CN39" s="319">
        <f t="shared" si="50"/>
        <v>0</v>
      </c>
      <c r="CO39" s="566"/>
    </row>
    <row r="40" spans="1:93" s="9" customFormat="1" ht="45" customHeight="1" x14ac:dyDescent="0.25">
      <c r="A40" s="479" t="s">
        <v>139</v>
      </c>
      <c r="B40" s="595" t="s">
        <v>138</v>
      </c>
      <c r="C40" s="771"/>
      <c r="D40" s="859">
        <v>7</v>
      </c>
      <c r="E40" s="74" t="s">
        <v>89</v>
      </c>
      <c r="F40" s="75">
        <v>9</v>
      </c>
      <c r="G40" s="125"/>
      <c r="H40" s="138"/>
      <c r="I40" s="298"/>
      <c r="J40" s="115"/>
      <c r="K40" s="138"/>
      <c r="L40" s="75"/>
      <c r="M40" s="115"/>
      <c r="N40" s="332"/>
      <c r="O40" s="75"/>
      <c r="P40" s="115"/>
      <c r="Q40" s="71" t="s">
        <v>116</v>
      </c>
      <c r="R40" s="111" t="s">
        <v>119</v>
      </c>
      <c r="S40" s="115"/>
      <c r="T40" s="251"/>
      <c r="U40" s="735"/>
      <c r="V40" s="529">
        <v>7</v>
      </c>
      <c r="W40" s="85"/>
      <c r="X40" s="79"/>
      <c r="Y40" s="187"/>
      <c r="Z40" s="85" t="s">
        <v>115</v>
      </c>
      <c r="AA40" s="371">
        <v>1</v>
      </c>
      <c r="AB40" s="79">
        <v>3</v>
      </c>
      <c r="AC40" s="85" t="s">
        <v>78</v>
      </c>
      <c r="AD40" s="371">
        <v>27</v>
      </c>
      <c r="AE40" s="79"/>
      <c r="AF40" s="74"/>
      <c r="AG40" s="358"/>
      <c r="AH40" s="115"/>
      <c r="AI40" s="66"/>
      <c r="AJ40" s="737"/>
      <c r="AK40" s="529">
        <v>7</v>
      </c>
      <c r="AL40" s="95" t="s">
        <v>107</v>
      </c>
      <c r="AM40" s="264">
        <v>41</v>
      </c>
      <c r="AN40" s="267"/>
      <c r="AO40" s="85" t="s">
        <v>79</v>
      </c>
      <c r="AP40" s="263">
        <v>26</v>
      </c>
      <c r="AQ40" s="77"/>
      <c r="AR40" s="95" t="s">
        <v>112</v>
      </c>
      <c r="AS40" s="264">
        <v>22</v>
      </c>
      <c r="AT40" s="267"/>
      <c r="AU40" s="74"/>
      <c r="AV40" s="110"/>
      <c r="AW40" s="94"/>
      <c r="AX40" s="66"/>
      <c r="AY40" s="479" t="s">
        <v>139</v>
      </c>
      <c r="AZ40" s="595" t="s">
        <v>138</v>
      </c>
      <c r="BA40" s="876"/>
      <c r="BB40" s="529">
        <v>7</v>
      </c>
      <c r="BC40" s="74" t="s">
        <v>84</v>
      </c>
      <c r="BD40" s="71">
        <v>24</v>
      </c>
      <c r="BE40" s="76"/>
      <c r="BF40" s="85" t="s">
        <v>100</v>
      </c>
      <c r="BG40" s="93" t="s">
        <v>101</v>
      </c>
      <c r="BH40" s="74" t="s">
        <v>72</v>
      </c>
      <c r="BI40" s="76">
        <v>43</v>
      </c>
      <c r="BJ40" s="97" t="s">
        <v>154</v>
      </c>
      <c r="BK40" s="457">
        <v>13</v>
      </c>
      <c r="BL40" s="14"/>
      <c r="BM40" s="14"/>
      <c r="BN40" s="328">
        <v>7</v>
      </c>
      <c r="BO40" s="441">
        <f t="shared" si="54"/>
        <v>1</v>
      </c>
      <c r="BP40" s="318">
        <f t="shared" si="55"/>
        <v>1</v>
      </c>
      <c r="BQ40" s="318">
        <f t="shared" si="27"/>
        <v>1</v>
      </c>
      <c r="BR40" s="318">
        <f t="shared" si="28"/>
        <v>0</v>
      </c>
      <c r="BS40" s="318">
        <f t="shared" si="29"/>
        <v>0</v>
      </c>
      <c r="BT40" s="319">
        <f t="shared" si="30"/>
        <v>1</v>
      </c>
      <c r="BU40" s="441">
        <f t="shared" si="31"/>
        <v>0</v>
      </c>
      <c r="BV40" s="318">
        <f t="shared" si="32"/>
        <v>1</v>
      </c>
      <c r="BW40" s="318">
        <f t="shared" si="33"/>
        <v>0</v>
      </c>
      <c r="BX40" s="318">
        <f t="shared" si="34"/>
        <v>1</v>
      </c>
      <c r="BY40" s="318">
        <f t="shared" si="35"/>
        <v>0</v>
      </c>
      <c r="BZ40" s="318">
        <f t="shared" si="36"/>
        <v>1</v>
      </c>
      <c r="CA40" s="318">
        <f t="shared" si="37"/>
        <v>1</v>
      </c>
      <c r="CB40" s="319">
        <f t="shared" si="38"/>
        <v>0</v>
      </c>
      <c r="CC40" s="441">
        <f t="shared" si="39"/>
        <v>0</v>
      </c>
      <c r="CD40" s="318">
        <f t="shared" si="40"/>
        <v>0</v>
      </c>
      <c r="CE40" s="318">
        <f t="shared" si="41"/>
        <v>0</v>
      </c>
      <c r="CF40" s="318">
        <f t="shared" si="42"/>
        <v>0</v>
      </c>
      <c r="CG40" s="318">
        <f t="shared" si="43"/>
        <v>1</v>
      </c>
      <c r="CH40" s="318">
        <f t="shared" si="44"/>
        <v>0</v>
      </c>
      <c r="CI40" s="318">
        <f t="shared" si="45"/>
        <v>1</v>
      </c>
      <c r="CJ40" s="318">
        <f t="shared" si="46"/>
        <v>0</v>
      </c>
      <c r="CK40" s="319">
        <f t="shared" si="47"/>
        <v>0</v>
      </c>
      <c r="CL40" s="322">
        <f t="shared" si="48"/>
        <v>1</v>
      </c>
      <c r="CM40" s="318">
        <f t="shared" si="49"/>
        <v>0</v>
      </c>
      <c r="CN40" s="319">
        <f t="shared" si="50"/>
        <v>0</v>
      </c>
      <c r="CO40" s="566">
        <v>10</v>
      </c>
    </row>
    <row r="41" spans="1:93" s="42" customFormat="1" ht="32.1" customHeight="1" thickBot="1" x14ac:dyDescent="0.3">
      <c r="A41" s="480"/>
      <c r="B41" s="457"/>
      <c r="C41" s="772"/>
      <c r="D41" s="862"/>
      <c r="E41" s="184"/>
      <c r="F41" s="505"/>
      <c r="G41" s="507"/>
      <c r="H41" s="107"/>
      <c r="I41" s="461"/>
      <c r="J41" s="506"/>
      <c r="K41" s="107"/>
      <c r="L41" s="752"/>
      <c r="M41" s="753"/>
      <c r="N41" s="462"/>
      <c r="O41" s="505"/>
      <c r="P41" s="506"/>
      <c r="Q41" s="181"/>
      <c r="R41" s="461"/>
      <c r="S41" s="506"/>
      <c r="T41" s="253"/>
      <c r="U41" s="735"/>
      <c r="V41" s="109"/>
      <c r="W41" s="107"/>
      <c r="X41" s="754"/>
      <c r="Y41" s="755"/>
      <c r="Z41" s="107"/>
      <c r="AA41" s="374"/>
      <c r="AB41" s="721"/>
      <c r="AC41" s="107"/>
      <c r="AD41" s="374"/>
      <c r="AE41" s="721"/>
      <c r="AF41" s="107"/>
      <c r="AG41" s="367"/>
      <c r="AH41" s="722"/>
      <c r="AI41" s="106"/>
      <c r="AJ41" s="739"/>
      <c r="AK41" s="247"/>
      <c r="AL41" s="181"/>
      <c r="AM41" s="756"/>
      <c r="AN41" s="757"/>
      <c r="AO41" s="184"/>
      <c r="AP41" s="752"/>
      <c r="AQ41" s="753"/>
      <c r="AR41" s="181"/>
      <c r="AS41" s="723"/>
      <c r="AT41" s="723"/>
      <c r="AU41" s="184"/>
      <c r="AV41" s="338"/>
      <c r="AW41" s="722"/>
      <c r="AX41" s="253"/>
      <c r="AY41" s="480"/>
      <c r="AZ41" s="457"/>
      <c r="BA41" s="876"/>
      <c r="BB41" s="109"/>
      <c r="BC41" s="184"/>
      <c r="BD41" s="338"/>
      <c r="BE41" s="507"/>
      <c r="BF41" s="107"/>
      <c r="BG41" s="507"/>
      <c r="BH41" s="107"/>
      <c r="BI41" s="108"/>
      <c r="BJ41" s="847"/>
      <c r="BK41" s="457"/>
      <c r="BL41" s="43"/>
      <c r="BM41" s="43"/>
      <c r="BN41" s="329">
        <v>8</v>
      </c>
      <c r="BO41" s="442">
        <f t="shared" si="54"/>
        <v>0</v>
      </c>
      <c r="BP41" s="320">
        <f t="shared" si="55"/>
        <v>0</v>
      </c>
      <c r="BQ41" s="320">
        <f t="shared" si="27"/>
        <v>0</v>
      </c>
      <c r="BR41" s="320">
        <f t="shared" si="28"/>
        <v>0</v>
      </c>
      <c r="BS41" s="320">
        <f t="shared" si="29"/>
        <v>0</v>
      </c>
      <c r="BT41" s="321">
        <f t="shared" si="30"/>
        <v>0</v>
      </c>
      <c r="BU41" s="442">
        <f t="shared" si="31"/>
        <v>0</v>
      </c>
      <c r="BV41" s="320">
        <f t="shared" si="32"/>
        <v>0</v>
      </c>
      <c r="BW41" s="320">
        <f t="shared" si="33"/>
        <v>0</v>
      </c>
      <c r="BX41" s="320">
        <f t="shared" si="34"/>
        <v>0</v>
      </c>
      <c r="BY41" s="320">
        <f t="shared" si="35"/>
        <v>0</v>
      </c>
      <c r="BZ41" s="320">
        <f t="shared" si="36"/>
        <v>0</v>
      </c>
      <c r="CA41" s="320">
        <f t="shared" si="37"/>
        <v>0</v>
      </c>
      <c r="CB41" s="321">
        <f t="shared" si="38"/>
        <v>0</v>
      </c>
      <c r="CC41" s="442">
        <f t="shared" si="39"/>
        <v>0</v>
      </c>
      <c r="CD41" s="320">
        <f t="shared" si="40"/>
        <v>0</v>
      </c>
      <c r="CE41" s="320">
        <f t="shared" si="41"/>
        <v>0</v>
      </c>
      <c r="CF41" s="320">
        <f t="shared" si="42"/>
        <v>0</v>
      </c>
      <c r="CG41" s="320">
        <f t="shared" si="43"/>
        <v>0</v>
      </c>
      <c r="CH41" s="320">
        <f t="shared" si="44"/>
        <v>0</v>
      </c>
      <c r="CI41" s="320">
        <f t="shared" si="45"/>
        <v>0</v>
      </c>
      <c r="CJ41" s="320">
        <f t="shared" si="46"/>
        <v>0</v>
      </c>
      <c r="CK41" s="321">
        <f t="shared" si="47"/>
        <v>0</v>
      </c>
      <c r="CL41" s="323">
        <f t="shared" si="48"/>
        <v>0</v>
      </c>
      <c r="CM41" s="320">
        <f t="shared" si="49"/>
        <v>0</v>
      </c>
      <c r="CN41" s="321">
        <f t="shared" si="50"/>
        <v>0</v>
      </c>
      <c r="CO41" s="568"/>
    </row>
    <row r="42" spans="1:93" s="9" customFormat="1" ht="24.95" customHeight="1" x14ac:dyDescent="0.25">
      <c r="A42" s="478">
        <v>1</v>
      </c>
      <c r="B42" s="596" t="s">
        <v>132</v>
      </c>
      <c r="C42" s="863" t="s">
        <v>3</v>
      </c>
      <c r="D42" s="541">
        <v>1</v>
      </c>
      <c r="E42" s="101" t="s">
        <v>88</v>
      </c>
      <c r="F42" s="100">
        <v>41</v>
      </c>
      <c r="G42" s="124"/>
      <c r="H42" s="68" t="s">
        <v>72</v>
      </c>
      <c r="I42" s="69">
        <v>43</v>
      </c>
      <c r="J42" s="124"/>
      <c r="K42" s="68" t="s">
        <v>76</v>
      </c>
      <c r="L42" s="100">
        <v>11</v>
      </c>
      <c r="M42" s="122"/>
      <c r="N42" s="463" t="s">
        <v>70</v>
      </c>
      <c r="O42" s="100">
        <v>38</v>
      </c>
      <c r="P42" s="122"/>
      <c r="Q42" s="68" t="s">
        <v>90</v>
      </c>
      <c r="R42" s="69">
        <v>9</v>
      </c>
      <c r="S42" s="122"/>
      <c r="T42" s="251"/>
      <c r="U42" s="734" t="s">
        <v>3</v>
      </c>
      <c r="V42" s="541">
        <v>1</v>
      </c>
      <c r="W42" s="68" t="s">
        <v>78</v>
      </c>
      <c r="X42" s="100">
        <v>27</v>
      </c>
      <c r="Y42" s="124"/>
      <c r="Z42" s="68" t="s">
        <v>76</v>
      </c>
      <c r="AA42" s="100">
        <v>22</v>
      </c>
      <c r="AB42" s="122"/>
      <c r="AC42" s="101" t="s">
        <v>90</v>
      </c>
      <c r="AD42" s="100">
        <v>39</v>
      </c>
      <c r="AE42" s="124"/>
      <c r="AF42" s="68" t="s">
        <v>107</v>
      </c>
      <c r="AG42" s="100">
        <v>24</v>
      </c>
      <c r="AH42" s="122"/>
      <c r="AI42" s="66"/>
      <c r="AJ42" s="737" t="s">
        <v>3</v>
      </c>
      <c r="AK42" s="541">
        <v>1</v>
      </c>
      <c r="AL42" s="68" t="s">
        <v>109</v>
      </c>
      <c r="AM42" s="271" t="s">
        <v>101</v>
      </c>
      <c r="AN42" s="276"/>
      <c r="AO42" s="68" t="s">
        <v>80</v>
      </c>
      <c r="AP42" s="271">
        <v>25</v>
      </c>
      <c r="AQ42" s="70"/>
      <c r="AR42" s="101" t="s">
        <v>79</v>
      </c>
      <c r="AS42" s="271">
        <v>26</v>
      </c>
      <c r="AT42" s="276"/>
      <c r="AU42" s="68" t="s">
        <v>106</v>
      </c>
      <c r="AV42" s="69"/>
      <c r="AW42" s="70">
        <v>10</v>
      </c>
      <c r="AX42" s="66"/>
      <c r="AY42" s="478">
        <v>1</v>
      </c>
      <c r="AZ42" s="596" t="s">
        <v>132</v>
      </c>
      <c r="BA42" s="875" t="s">
        <v>3</v>
      </c>
      <c r="BB42" s="541">
        <v>1</v>
      </c>
      <c r="BC42" s="68" t="s">
        <v>95</v>
      </c>
      <c r="BD42" s="69">
        <v>40</v>
      </c>
      <c r="BE42" s="102"/>
      <c r="BF42" s="68" t="s">
        <v>76</v>
      </c>
      <c r="BG42" s="70">
        <v>13</v>
      </c>
      <c r="BH42" s="101" t="s">
        <v>85</v>
      </c>
      <c r="BI42" s="102">
        <v>45</v>
      </c>
      <c r="BJ42" s="73" t="s">
        <v>100</v>
      </c>
      <c r="BK42" s="454" t="s">
        <v>101</v>
      </c>
      <c r="BL42" s="14"/>
      <c r="BM42" s="14"/>
      <c r="BN42" s="327">
        <v>1</v>
      </c>
      <c r="BO42" s="440">
        <f>COUNTIF(D42:BK42,"1")-4</f>
        <v>1</v>
      </c>
      <c r="BP42" s="316">
        <f t="shared" si="55"/>
        <v>0</v>
      </c>
      <c r="BQ42" s="316">
        <f t="shared" si="27"/>
        <v>1</v>
      </c>
      <c r="BR42" s="316">
        <f t="shared" si="28"/>
        <v>1</v>
      </c>
      <c r="BS42" s="316">
        <f t="shared" si="29"/>
        <v>1</v>
      </c>
      <c r="BT42" s="317">
        <f t="shared" si="30"/>
        <v>1</v>
      </c>
      <c r="BU42" s="440">
        <f t="shared" si="31"/>
        <v>0</v>
      </c>
      <c r="BV42" s="316">
        <f t="shared" si="32"/>
        <v>1</v>
      </c>
      <c r="BW42" s="316">
        <f t="shared" si="33"/>
        <v>0</v>
      </c>
      <c r="BX42" s="316">
        <f t="shared" si="34"/>
        <v>1</v>
      </c>
      <c r="BY42" s="316">
        <f t="shared" si="35"/>
        <v>1</v>
      </c>
      <c r="BZ42" s="316">
        <f t="shared" si="36"/>
        <v>1</v>
      </c>
      <c r="CA42" s="316">
        <f t="shared" si="37"/>
        <v>1</v>
      </c>
      <c r="CB42" s="317">
        <f t="shared" si="38"/>
        <v>0</v>
      </c>
      <c r="CC42" s="440">
        <f t="shared" si="39"/>
        <v>0</v>
      </c>
      <c r="CD42" s="316">
        <f t="shared" si="40"/>
        <v>1</v>
      </c>
      <c r="CE42" s="316">
        <f t="shared" si="41"/>
        <v>1</v>
      </c>
      <c r="CF42" s="316">
        <f t="shared" si="42"/>
        <v>1</v>
      </c>
      <c r="CG42" s="316">
        <f t="shared" si="43"/>
        <v>1</v>
      </c>
      <c r="CH42" s="316">
        <f t="shared" si="44"/>
        <v>0</v>
      </c>
      <c r="CI42" s="316">
        <f t="shared" si="45"/>
        <v>1</v>
      </c>
      <c r="CJ42" s="316">
        <f t="shared" si="46"/>
        <v>0</v>
      </c>
      <c r="CK42" s="317">
        <f t="shared" si="47"/>
        <v>1</v>
      </c>
      <c r="CL42" s="324">
        <f t="shared" si="48"/>
        <v>2</v>
      </c>
      <c r="CM42" s="316">
        <f t="shared" si="49"/>
        <v>0</v>
      </c>
      <c r="CN42" s="317">
        <f t="shared" si="50"/>
        <v>0</v>
      </c>
      <c r="CO42" s="566"/>
    </row>
    <row r="43" spans="1:93" s="9" customFormat="1" ht="24.95" customHeight="1" x14ac:dyDescent="0.25">
      <c r="A43" s="479">
        <v>2</v>
      </c>
      <c r="B43" s="595" t="s">
        <v>133</v>
      </c>
      <c r="C43" s="864"/>
      <c r="D43" s="529">
        <v>2</v>
      </c>
      <c r="E43" s="71" t="s">
        <v>79</v>
      </c>
      <c r="F43" s="75">
        <v>26</v>
      </c>
      <c r="G43" s="125"/>
      <c r="H43" s="74" t="s">
        <v>109</v>
      </c>
      <c r="I43" s="76" t="s">
        <v>101</v>
      </c>
      <c r="J43" s="125"/>
      <c r="K43" s="74" t="s">
        <v>70</v>
      </c>
      <c r="L43" s="75">
        <v>38</v>
      </c>
      <c r="M43" s="115"/>
      <c r="N43" s="464" t="s">
        <v>72</v>
      </c>
      <c r="O43" s="75">
        <v>43</v>
      </c>
      <c r="P43" s="115"/>
      <c r="Q43" s="74" t="s">
        <v>70</v>
      </c>
      <c r="R43" s="76">
        <v>39</v>
      </c>
      <c r="S43" s="115"/>
      <c r="T43" s="251"/>
      <c r="U43" s="735"/>
      <c r="V43" s="529">
        <v>2</v>
      </c>
      <c r="W43" s="74" t="s">
        <v>90</v>
      </c>
      <c r="X43" s="75">
        <v>10</v>
      </c>
      <c r="Y43" s="125"/>
      <c r="Z43" s="74" t="s">
        <v>78</v>
      </c>
      <c r="AA43" s="75">
        <v>27</v>
      </c>
      <c r="AB43" s="115"/>
      <c r="AC43" s="71" t="s">
        <v>71</v>
      </c>
      <c r="AD43" s="75">
        <v>30</v>
      </c>
      <c r="AE43" s="125">
        <v>44</v>
      </c>
      <c r="AF43" s="74" t="s">
        <v>76</v>
      </c>
      <c r="AG43" s="75">
        <v>11</v>
      </c>
      <c r="AH43" s="115"/>
      <c r="AI43" s="66"/>
      <c r="AJ43" s="737"/>
      <c r="AK43" s="529">
        <v>2</v>
      </c>
      <c r="AL43" s="74" t="s">
        <v>88</v>
      </c>
      <c r="AM43" s="263">
        <v>41</v>
      </c>
      <c r="AN43" s="266"/>
      <c r="AO43" s="74" t="s">
        <v>76</v>
      </c>
      <c r="AP43" s="263">
        <v>22</v>
      </c>
      <c r="AQ43" s="77"/>
      <c r="AR43" s="71" t="s">
        <v>105</v>
      </c>
      <c r="AS43" s="263">
        <v>45</v>
      </c>
      <c r="AT43" s="266"/>
      <c r="AU43" s="74" t="s">
        <v>90</v>
      </c>
      <c r="AV43" s="76"/>
      <c r="AW43" s="77">
        <v>37</v>
      </c>
      <c r="AX43" s="66"/>
      <c r="AY43" s="479">
        <v>2</v>
      </c>
      <c r="AZ43" s="595" t="s">
        <v>133</v>
      </c>
      <c r="BA43" s="876"/>
      <c r="BB43" s="529">
        <v>2</v>
      </c>
      <c r="BC43" s="74" t="s">
        <v>76</v>
      </c>
      <c r="BD43" s="76">
        <v>13</v>
      </c>
      <c r="BE43" s="81"/>
      <c r="BF43" s="74" t="s">
        <v>83</v>
      </c>
      <c r="BG43" s="77">
        <v>24</v>
      </c>
      <c r="BH43" s="71" t="s">
        <v>80</v>
      </c>
      <c r="BI43" s="81">
        <v>25</v>
      </c>
      <c r="BJ43" s="83" t="s">
        <v>94</v>
      </c>
      <c r="BK43" s="261">
        <v>40</v>
      </c>
      <c r="BL43" s="14"/>
      <c r="BM43" s="14"/>
      <c r="BN43" s="328">
        <v>2</v>
      </c>
      <c r="BO43" s="441">
        <f t="shared" ref="BO43:BO49" si="56">COUNTIF(D43:BK43,"1")</f>
        <v>0</v>
      </c>
      <c r="BP43" s="318">
        <f t="shared" si="55"/>
        <v>0</v>
      </c>
      <c r="BQ43" s="318">
        <f t="shared" si="27"/>
        <v>0</v>
      </c>
      <c r="BR43" s="318">
        <f t="shared" si="28"/>
        <v>1</v>
      </c>
      <c r="BS43" s="318">
        <f t="shared" si="29"/>
        <v>1</v>
      </c>
      <c r="BT43" s="319">
        <f t="shared" si="30"/>
        <v>1</v>
      </c>
      <c r="BU43" s="441">
        <f t="shared" si="31"/>
        <v>0</v>
      </c>
      <c r="BV43" s="318">
        <f t="shared" si="32"/>
        <v>1</v>
      </c>
      <c r="BW43" s="318">
        <f t="shared" si="33"/>
        <v>0</v>
      </c>
      <c r="BX43" s="318">
        <f t="shared" si="34"/>
        <v>1</v>
      </c>
      <c r="BY43" s="318">
        <f t="shared" si="35"/>
        <v>1</v>
      </c>
      <c r="BZ43" s="318">
        <f t="shared" si="36"/>
        <v>1</v>
      </c>
      <c r="CA43" s="318">
        <f t="shared" si="37"/>
        <v>1</v>
      </c>
      <c r="CB43" s="319">
        <f t="shared" si="38"/>
        <v>1</v>
      </c>
      <c r="CC43" s="441">
        <f t="shared" si="39"/>
        <v>1</v>
      </c>
      <c r="CD43" s="318">
        <f t="shared" si="40"/>
        <v>1</v>
      </c>
      <c r="CE43" s="318">
        <f t="shared" si="41"/>
        <v>1</v>
      </c>
      <c r="CF43" s="318">
        <f t="shared" si="42"/>
        <v>1</v>
      </c>
      <c r="CG43" s="318">
        <f t="shared" si="43"/>
        <v>1</v>
      </c>
      <c r="CH43" s="318">
        <f t="shared" si="44"/>
        <v>0</v>
      </c>
      <c r="CI43" s="318">
        <f t="shared" si="45"/>
        <v>1</v>
      </c>
      <c r="CJ43" s="318">
        <f t="shared" si="46"/>
        <v>1</v>
      </c>
      <c r="CK43" s="319">
        <f t="shared" si="47"/>
        <v>1</v>
      </c>
      <c r="CL43" s="322">
        <f t="shared" si="48"/>
        <v>1</v>
      </c>
      <c r="CM43" s="318">
        <f t="shared" si="49"/>
        <v>0</v>
      </c>
      <c r="CN43" s="319">
        <f t="shared" si="50"/>
        <v>0</v>
      </c>
      <c r="CO43" s="566"/>
    </row>
    <row r="44" spans="1:93" s="9" customFormat="1" ht="24.95" customHeight="1" x14ac:dyDescent="0.25">
      <c r="A44" s="479">
        <v>3</v>
      </c>
      <c r="B44" s="595" t="s">
        <v>134</v>
      </c>
      <c r="C44" s="864"/>
      <c r="D44" s="529">
        <v>3</v>
      </c>
      <c r="E44" s="71" t="s">
        <v>90</v>
      </c>
      <c r="F44" s="75">
        <v>9</v>
      </c>
      <c r="G44" s="125"/>
      <c r="H44" s="74" t="s">
        <v>76</v>
      </c>
      <c r="I44" s="76">
        <v>37</v>
      </c>
      <c r="J44" s="125"/>
      <c r="K44" s="74" t="s">
        <v>78</v>
      </c>
      <c r="L44" s="75">
        <v>27</v>
      </c>
      <c r="M44" s="115"/>
      <c r="N44" s="464" t="s">
        <v>71</v>
      </c>
      <c r="O44" s="75">
        <v>40</v>
      </c>
      <c r="P44" s="115"/>
      <c r="Q44" s="74" t="s">
        <v>88</v>
      </c>
      <c r="R44" s="76">
        <v>24</v>
      </c>
      <c r="S44" s="115"/>
      <c r="T44" s="251"/>
      <c r="U44" s="735"/>
      <c r="V44" s="529">
        <v>3</v>
      </c>
      <c r="W44" s="74" t="s">
        <v>79</v>
      </c>
      <c r="X44" s="75">
        <v>26</v>
      </c>
      <c r="Y44" s="125"/>
      <c r="Z44" s="74" t="s">
        <v>70</v>
      </c>
      <c r="AA44" s="75">
        <v>38</v>
      </c>
      <c r="AB44" s="115"/>
      <c r="AC44" s="71" t="s">
        <v>76</v>
      </c>
      <c r="AD44" s="75">
        <v>11</v>
      </c>
      <c r="AE44" s="125"/>
      <c r="AF44" s="74" t="s">
        <v>72</v>
      </c>
      <c r="AG44" s="75">
        <v>43</v>
      </c>
      <c r="AH44" s="115"/>
      <c r="AI44" s="66"/>
      <c r="AJ44" s="737"/>
      <c r="AK44" s="529">
        <v>3</v>
      </c>
      <c r="AL44" s="74" t="s">
        <v>106</v>
      </c>
      <c r="AM44" s="263">
        <v>41</v>
      </c>
      <c r="AN44" s="266"/>
      <c r="AO44" s="74" t="s">
        <v>90</v>
      </c>
      <c r="AP44" s="263">
        <v>10</v>
      </c>
      <c r="AQ44" s="77"/>
      <c r="AR44" s="71" t="s">
        <v>75</v>
      </c>
      <c r="AS44" s="263">
        <v>22</v>
      </c>
      <c r="AT44" s="266"/>
      <c r="AU44" s="74" t="s">
        <v>105</v>
      </c>
      <c r="AV44" s="76"/>
      <c r="AW44" s="77">
        <v>45</v>
      </c>
      <c r="AX44" s="66"/>
      <c r="AY44" s="479">
        <v>3</v>
      </c>
      <c r="AZ44" s="595" t="s">
        <v>134</v>
      </c>
      <c r="BA44" s="876"/>
      <c r="BB44" s="529">
        <v>3</v>
      </c>
      <c r="BC44" s="74" t="s">
        <v>85</v>
      </c>
      <c r="BD44" s="76">
        <v>30</v>
      </c>
      <c r="BE44" s="81">
        <v>44</v>
      </c>
      <c r="BF44" s="74" t="s">
        <v>80</v>
      </c>
      <c r="BG44" s="77">
        <v>25</v>
      </c>
      <c r="BH44" s="71" t="s">
        <v>100</v>
      </c>
      <c r="BI44" s="81" t="s">
        <v>101</v>
      </c>
      <c r="BJ44" s="83" t="s">
        <v>76</v>
      </c>
      <c r="BK44" s="261">
        <v>13</v>
      </c>
      <c r="BL44" s="14"/>
      <c r="BM44" s="14"/>
      <c r="BN44" s="328">
        <v>3</v>
      </c>
      <c r="BO44" s="441">
        <f t="shared" si="56"/>
        <v>0</v>
      </c>
      <c r="BP44" s="318">
        <f>COUNTIF(D44:BK44,"3")-4</f>
        <v>1</v>
      </c>
      <c r="BQ44" s="318">
        <f t="shared" si="27"/>
        <v>1</v>
      </c>
      <c r="BR44" s="318">
        <f t="shared" si="28"/>
        <v>1</v>
      </c>
      <c r="BS44" s="318">
        <f t="shared" si="29"/>
        <v>1</v>
      </c>
      <c r="BT44" s="319">
        <f t="shared" si="30"/>
        <v>1</v>
      </c>
      <c r="BU44" s="441">
        <f t="shared" si="31"/>
        <v>0</v>
      </c>
      <c r="BV44" s="318">
        <f t="shared" si="32"/>
        <v>1</v>
      </c>
      <c r="BW44" s="318">
        <f t="shared" si="33"/>
        <v>0</v>
      </c>
      <c r="BX44" s="318">
        <f t="shared" si="34"/>
        <v>1</v>
      </c>
      <c r="BY44" s="318">
        <f t="shared" si="35"/>
        <v>1</v>
      </c>
      <c r="BZ44" s="318">
        <f t="shared" si="36"/>
        <v>1</v>
      </c>
      <c r="CA44" s="318">
        <f t="shared" si="37"/>
        <v>1</v>
      </c>
      <c r="CB44" s="319">
        <f t="shared" si="38"/>
        <v>1</v>
      </c>
      <c r="CC44" s="441">
        <f t="shared" si="39"/>
        <v>1</v>
      </c>
      <c r="CD44" s="318">
        <f t="shared" si="40"/>
        <v>1</v>
      </c>
      <c r="CE44" s="318">
        <f t="shared" si="41"/>
        <v>0</v>
      </c>
      <c r="CF44" s="318">
        <f t="shared" si="42"/>
        <v>1</v>
      </c>
      <c r="CG44" s="318">
        <f t="shared" si="43"/>
        <v>1</v>
      </c>
      <c r="CH44" s="318">
        <f t="shared" si="44"/>
        <v>0</v>
      </c>
      <c r="CI44" s="318">
        <f t="shared" si="45"/>
        <v>1</v>
      </c>
      <c r="CJ44" s="318">
        <f t="shared" si="46"/>
        <v>1</v>
      </c>
      <c r="CK44" s="319">
        <f t="shared" si="47"/>
        <v>1</v>
      </c>
      <c r="CL44" s="322">
        <f t="shared" si="48"/>
        <v>1</v>
      </c>
      <c r="CM44" s="318">
        <f t="shared" si="49"/>
        <v>0</v>
      </c>
      <c r="CN44" s="319">
        <f t="shared" si="50"/>
        <v>0</v>
      </c>
      <c r="CO44" s="566"/>
    </row>
    <row r="45" spans="1:93" s="9" customFormat="1" ht="24.95" customHeight="1" x14ac:dyDescent="0.25">
      <c r="A45" s="479">
        <v>4</v>
      </c>
      <c r="B45" s="595" t="s">
        <v>135</v>
      </c>
      <c r="C45" s="864"/>
      <c r="D45" s="529">
        <v>4</v>
      </c>
      <c r="E45" s="71" t="s">
        <v>98</v>
      </c>
      <c r="F45" s="75">
        <v>23</v>
      </c>
      <c r="G45" s="125">
        <v>42</v>
      </c>
      <c r="H45" s="74" t="s">
        <v>107</v>
      </c>
      <c r="I45" s="76">
        <v>41</v>
      </c>
      <c r="J45" s="125"/>
      <c r="K45" s="74" t="s">
        <v>71</v>
      </c>
      <c r="L45" s="75">
        <v>30</v>
      </c>
      <c r="M45" s="115">
        <v>44</v>
      </c>
      <c r="N45" s="464" t="s">
        <v>78</v>
      </c>
      <c r="O45" s="75">
        <v>27</v>
      </c>
      <c r="P45" s="115"/>
      <c r="Q45" s="74" t="s">
        <v>76</v>
      </c>
      <c r="R45" s="76">
        <v>45</v>
      </c>
      <c r="S45" s="115"/>
      <c r="T45" s="251"/>
      <c r="U45" s="735"/>
      <c r="V45" s="529">
        <v>4</v>
      </c>
      <c r="W45" s="74" t="s">
        <v>106</v>
      </c>
      <c r="X45" s="75">
        <v>10</v>
      </c>
      <c r="Y45" s="125"/>
      <c r="Z45" s="74" t="s">
        <v>72</v>
      </c>
      <c r="AA45" s="75">
        <v>43</v>
      </c>
      <c r="AB45" s="115"/>
      <c r="AC45" s="71" t="s">
        <v>107</v>
      </c>
      <c r="AD45" s="75">
        <v>24</v>
      </c>
      <c r="AE45" s="125"/>
      <c r="AF45" s="74" t="s">
        <v>90</v>
      </c>
      <c r="AG45" s="75">
        <v>9</v>
      </c>
      <c r="AH45" s="115"/>
      <c r="AI45" s="66"/>
      <c r="AJ45" s="737"/>
      <c r="AK45" s="529">
        <v>4</v>
      </c>
      <c r="AL45" s="74" t="s">
        <v>76</v>
      </c>
      <c r="AM45" s="263">
        <v>11</v>
      </c>
      <c r="AN45" s="266"/>
      <c r="AO45" s="74" t="s">
        <v>109</v>
      </c>
      <c r="AP45" s="263" t="s">
        <v>101</v>
      </c>
      <c r="AQ45" s="77"/>
      <c r="AR45" s="71" t="s">
        <v>76</v>
      </c>
      <c r="AS45" s="263">
        <v>22</v>
      </c>
      <c r="AT45" s="266"/>
      <c r="AU45" s="74" t="s">
        <v>80</v>
      </c>
      <c r="AV45" s="76"/>
      <c r="AW45" s="77">
        <v>25</v>
      </c>
      <c r="AX45" s="66"/>
      <c r="AY45" s="479">
        <v>4</v>
      </c>
      <c r="AZ45" s="595" t="s">
        <v>135</v>
      </c>
      <c r="BA45" s="876"/>
      <c r="BB45" s="529">
        <v>4</v>
      </c>
      <c r="BC45" s="74" t="s">
        <v>79</v>
      </c>
      <c r="BD45" s="76">
        <v>26</v>
      </c>
      <c r="BE45" s="81"/>
      <c r="BF45" s="74" t="s">
        <v>95</v>
      </c>
      <c r="BG45" s="77">
        <v>40</v>
      </c>
      <c r="BH45" s="71" t="s">
        <v>75</v>
      </c>
      <c r="BI45" s="81">
        <v>13</v>
      </c>
      <c r="BJ45" s="83" t="s">
        <v>72</v>
      </c>
      <c r="BK45" s="261">
        <v>39</v>
      </c>
      <c r="BL45" s="14"/>
      <c r="BM45" s="14"/>
      <c r="BN45" s="328">
        <v>4</v>
      </c>
      <c r="BO45" s="441">
        <f t="shared" si="56"/>
        <v>0</v>
      </c>
      <c r="BP45" s="318">
        <f t="shared" ref="BP45:BP51" si="57">COUNTIF(D45:BK45,"3")</f>
        <v>0</v>
      </c>
      <c r="BQ45" s="318">
        <f t="shared" si="27"/>
        <v>1</v>
      </c>
      <c r="BR45" s="318">
        <f t="shared" si="28"/>
        <v>1</v>
      </c>
      <c r="BS45" s="318">
        <f t="shared" si="29"/>
        <v>1</v>
      </c>
      <c r="BT45" s="319">
        <f t="shared" si="30"/>
        <v>1</v>
      </c>
      <c r="BU45" s="441">
        <f t="shared" si="31"/>
        <v>0</v>
      </c>
      <c r="BV45" s="318">
        <f t="shared" si="32"/>
        <v>1</v>
      </c>
      <c r="BW45" s="318">
        <f t="shared" si="33"/>
        <v>1</v>
      </c>
      <c r="BX45" s="318">
        <f t="shared" si="34"/>
        <v>1</v>
      </c>
      <c r="BY45" s="318">
        <f t="shared" si="35"/>
        <v>1</v>
      </c>
      <c r="BZ45" s="318">
        <f t="shared" si="36"/>
        <v>1</v>
      </c>
      <c r="CA45" s="318">
        <f t="shared" si="37"/>
        <v>1</v>
      </c>
      <c r="CB45" s="319">
        <f t="shared" si="38"/>
        <v>1</v>
      </c>
      <c r="CC45" s="441">
        <f t="shared" si="39"/>
        <v>0</v>
      </c>
      <c r="CD45" s="318">
        <f t="shared" si="40"/>
        <v>0</v>
      </c>
      <c r="CE45" s="318">
        <f t="shared" si="41"/>
        <v>1</v>
      </c>
      <c r="CF45" s="318">
        <f t="shared" si="42"/>
        <v>1</v>
      </c>
      <c r="CG45" s="318">
        <f t="shared" si="43"/>
        <v>1</v>
      </c>
      <c r="CH45" s="318">
        <f t="shared" si="44"/>
        <v>1</v>
      </c>
      <c r="CI45" s="318">
        <f t="shared" si="45"/>
        <v>1</v>
      </c>
      <c r="CJ45" s="318">
        <f t="shared" si="46"/>
        <v>1</v>
      </c>
      <c r="CK45" s="319">
        <f t="shared" si="47"/>
        <v>1</v>
      </c>
      <c r="CL45" s="322">
        <f t="shared" si="48"/>
        <v>1</v>
      </c>
      <c r="CM45" s="318">
        <f t="shared" si="49"/>
        <v>0</v>
      </c>
      <c r="CN45" s="319">
        <f t="shared" si="50"/>
        <v>0</v>
      </c>
      <c r="CO45" s="566"/>
    </row>
    <row r="46" spans="1:93" s="9" customFormat="1" ht="24.75" customHeight="1" x14ac:dyDescent="0.25">
      <c r="A46" s="479">
        <v>6</v>
      </c>
      <c r="B46" s="595" t="s">
        <v>136</v>
      </c>
      <c r="C46" s="864"/>
      <c r="D46" s="529">
        <v>5</v>
      </c>
      <c r="E46" s="71" t="s">
        <v>109</v>
      </c>
      <c r="F46" s="75" t="s">
        <v>101</v>
      </c>
      <c r="G46" s="125"/>
      <c r="H46" s="74" t="s">
        <v>90</v>
      </c>
      <c r="I46" s="76">
        <v>9</v>
      </c>
      <c r="J46" s="125"/>
      <c r="K46" s="74" t="s">
        <v>79</v>
      </c>
      <c r="L46" s="75">
        <v>26</v>
      </c>
      <c r="M46" s="115"/>
      <c r="N46" s="464" t="s">
        <v>76</v>
      </c>
      <c r="O46" s="75">
        <v>11</v>
      </c>
      <c r="P46" s="115"/>
      <c r="Q46" s="74" t="s">
        <v>98</v>
      </c>
      <c r="R46" s="76">
        <v>23</v>
      </c>
      <c r="S46" s="115">
        <v>42</v>
      </c>
      <c r="T46" s="251"/>
      <c r="U46" s="735"/>
      <c r="V46" s="529">
        <v>5</v>
      </c>
      <c r="W46" s="74" t="s">
        <v>76</v>
      </c>
      <c r="X46" s="75">
        <v>22</v>
      </c>
      <c r="Y46" s="125"/>
      <c r="Z46" s="74" t="s">
        <v>90</v>
      </c>
      <c r="AA46" s="75">
        <v>10</v>
      </c>
      <c r="AB46" s="115"/>
      <c r="AC46" s="71" t="s">
        <v>72</v>
      </c>
      <c r="AD46" s="75">
        <v>43</v>
      </c>
      <c r="AE46" s="125"/>
      <c r="AF46" s="74" t="s">
        <v>71</v>
      </c>
      <c r="AG46" s="75">
        <v>40</v>
      </c>
      <c r="AH46" s="115"/>
      <c r="AI46" s="66"/>
      <c r="AJ46" s="737"/>
      <c r="AK46" s="529">
        <v>5</v>
      </c>
      <c r="AL46" s="74" t="s">
        <v>71</v>
      </c>
      <c r="AM46" s="263">
        <v>30</v>
      </c>
      <c r="AN46" s="266">
        <v>44</v>
      </c>
      <c r="AO46" s="74" t="s">
        <v>107</v>
      </c>
      <c r="AP46" s="263">
        <v>41</v>
      </c>
      <c r="AQ46" s="77"/>
      <c r="AR46" s="71" t="s">
        <v>80</v>
      </c>
      <c r="AS46" s="263">
        <v>25</v>
      </c>
      <c r="AT46" s="266"/>
      <c r="AU46" s="74" t="s">
        <v>78</v>
      </c>
      <c r="AV46" s="76"/>
      <c r="AW46" s="115">
        <v>27</v>
      </c>
      <c r="AX46" s="251"/>
      <c r="AY46" s="479">
        <v>6</v>
      </c>
      <c r="AZ46" s="595" t="s">
        <v>136</v>
      </c>
      <c r="BA46" s="876"/>
      <c r="BB46" s="529">
        <v>5</v>
      </c>
      <c r="BC46" s="74" t="s">
        <v>93</v>
      </c>
      <c r="BD46" s="76">
        <v>37</v>
      </c>
      <c r="BE46" s="81">
        <v>39</v>
      </c>
      <c r="BF46" s="74" t="s">
        <v>96</v>
      </c>
      <c r="BG46" s="77">
        <v>24</v>
      </c>
      <c r="BH46" s="71" t="s">
        <v>76</v>
      </c>
      <c r="BI46" s="81">
        <v>13</v>
      </c>
      <c r="BJ46" s="83" t="s">
        <v>104</v>
      </c>
      <c r="BK46" s="261">
        <v>45</v>
      </c>
      <c r="BL46" s="14"/>
      <c r="BM46" s="14"/>
      <c r="BN46" s="328">
        <v>6</v>
      </c>
      <c r="BO46" s="441">
        <f t="shared" si="56"/>
        <v>0</v>
      </c>
      <c r="BP46" s="318">
        <f t="shared" si="57"/>
        <v>0</v>
      </c>
      <c r="BQ46" s="318">
        <f t="shared" si="27"/>
        <v>1</v>
      </c>
      <c r="BR46" s="318">
        <f t="shared" si="28"/>
        <v>1</v>
      </c>
      <c r="BS46" s="318">
        <f t="shared" si="29"/>
        <v>1</v>
      </c>
      <c r="BT46" s="319">
        <f t="shared" si="30"/>
        <v>1</v>
      </c>
      <c r="BU46" s="441">
        <f t="shared" si="31"/>
        <v>0</v>
      </c>
      <c r="BV46" s="318">
        <f t="shared" si="32"/>
        <v>1</v>
      </c>
      <c r="BW46" s="318">
        <f t="shared" si="33"/>
        <v>1</v>
      </c>
      <c r="BX46" s="318">
        <f t="shared" si="34"/>
        <v>1</v>
      </c>
      <c r="BY46" s="318">
        <f t="shared" si="35"/>
        <v>1</v>
      </c>
      <c r="BZ46" s="318">
        <f t="shared" si="36"/>
        <v>1</v>
      </c>
      <c r="CA46" s="318">
        <f t="shared" si="37"/>
        <v>1</v>
      </c>
      <c r="CB46" s="319">
        <f t="shared" si="38"/>
        <v>1</v>
      </c>
      <c r="CC46" s="441">
        <f t="shared" si="39"/>
        <v>1</v>
      </c>
      <c r="CD46" s="318">
        <f t="shared" si="40"/>
        <v>0</v>
      </c>
      <c r="CE46" s="318">
        <f t="shared" si="41"/>
        <v>1</v>
      </c>
      <c r="CF46" s="318">
        <f t="shared" si="42"/>
        <v>1</v>
      </c>
      <c r="CG46" s="318">
        <f t="shared" si="43"/>
        <v>1</v>
      </c>
      <c r="CH46" s="318">
        <f t="shared" si="44"/>
        <v>1</v>
      </c>
      <c r="CI46" s="318">
        <f t="shared" si="45"/>
        <v>1</v>
      </c>
      <c r="CJ46" s="318">
        <f t="shared" si="46"/>
        <v>1</v>
      </c>
      <c r="CK46" s="319">
        <f t="shared" si="47"/>
        <v>1</v>
      </c>
      <c r="CL46" s="322">
        <f t="shared" si="48"/>
        <v>1</v>
      </c>
      <c r="CM46" s="318">
        <f t="shared" si="49"/>
        <v>0</v>
      </c>
      <c r="CN46" s="319">
        <f t="shared" si="50"/>
        <v>0</v>
      </c>
      <c r="CO46" s="566"/>
    </row>
    <row r="47" spans="1:93" s="9" customFormat="1" ht="24.75" customHeight="1" x14ac:dyDescent="0.25">
      <c r="A47" s="479">
        <v>7</v>
      </c>
      <c r="B47" s="595" t="s">
        <v>137</v>
      </c>
      <c r="C47" s="864"/>
      <c r="D47" s="529">
        <v>6</v>
      </c>
      <c r="E47" s="71" t="s">
        <v>76</v>
      </c>
      <c r="F47" s="75">
        <v>11</v>
      </c>
      <c r="G47" s="125"/>
      <c r="H47" s="74" t="s">
        <v>70</v>
      </c>
      <c r="I47" s="76">
        <v>39</v>
      </c>
      <c r="J47" s="125"/>
      <c r="K47" s="74" t="s">
        <v>90</v>
      </c>
      <c r="L47" s="75">
        <v>9</v>
      </c>
      <c r="M47" s="115"/>
      <c r="N47" s="464" t="s">
        <v>90</v>
      </c>
      <c r="O47" s="75">
        <v>10</v>
      </c>
      <c r="P47" s="115"/>
      <c r="Q47" s="74" t="s">
        <v>80</v>
      </c>
      <c r="R47" s="76">
        <v>42</v>
      </c>
      <c r="S47" s="115"/>
      <c r="T47" s="251"/>
      <c r="U47" s="735"/>
      <c r="V47" s="529">
        <v>6</v>
      </c>
      <c r="W47" s="74" t="s">
        <v>71</v>
      </c>
      <c r="X47" s="75">
        <v>30</v>
      </c>
      <c r="Y47" s="125">
        <v>44</v>
      </c>
      <c r="Z47" s="74" t="s">
        <v>109</v>
      </c>
      <c r="AA47" s="75" t="s">
        <v>101</v>
      </c>
      <c r="AB47" s="115"/>
      <c r="AC47" s="71" t="s">
        <v>116</v>
      </c>
      <c r="AD47" s="75">
        <v>41</v>
      </c>
      <c r="AE47" s="125"/>
      <c r="AF47" s="74" t="s">
        <v>80</v>
      </c>
      <c r="AG47" s="75">
        <v>25</v>
      </c>
      <c r="AH47" s="115"/>
      <c r="AI47" s="66"/>
      <c r="AJ47" s="737"/>
      <c r="AK47" s="529">
        <v>6</v>
      </c>
      <c r="AL47" s="74" t="s">
        <v>79</v>
      </c>
      <c r="AM47" s="263">
        <v>26</v>
      </c>
      <c r="AN47" s="266"/>
      <c r="AO47" s="74" t="s">
        <v>78</v>
      </c>
      <c r="AP47" s="263">
        <v>27</v>
      </c>
      <c r="AQ47" s="77"/>
      <c r="AR47" s="71" t="s">
        <v>70</v>
      </c>
      <c r="AS47" s="263">
        <v>38</v>
      </c>
      <c r="AT47" s="266"/>
      <c r="AU47" s="74" t="s">
        <v>76</v>
      </c>
      <c r="AV47" s="76"/>
      <c r="AW47" s="77">
        <v>22</v>
      </c>
      <c r="AX47" s="66"/>
      <c r="AY47" s="479">
        <v>7</v>
      </c>
      <c r="AZ47" s="595" t="s">
        <v>137</v>
      </c>
      <c r="BA47" s="876"/>
      <c r="BB47" s="529">
        <v>6</v>
      </c>
      <c r="BC47" s="74" t="s">
        <v>100</v>
      </c>
      <c r="BD47" s="76" t="s">
        <v>101</v>
      </c>
      <c r="BE47" s="81"/>
      <c r="BF47" s="74" t="s">
        <v>72</v>
      </c>
      <c r="BG47" s="77">
        <v>43</v>
      </c>
      <c r="BH47" s="71" t="s">
        <v>84</v>
      </c>
      <c r="BI47" s="81">
        <v>24</v>
      </c>
      <c r="BJ47" s="83" t="s">
        <v>93</v>
      </c>
      <c r="BK47" s="261">
        <v>37</v>
      </c>
      <c r="BL47" s="14"/>
      <c r="BM47" s="14"/>
      <c r="BN47" s="328">
        <v>7</v>
      </c>
      <c r="BO47" s="441">
        <f t="shared" si="56"/>
        <v>0</v>
      </c>
      <c r="BP47" s="318">
        <f t="shared" si="57"/>
        <v>0</v>
      </c>
      <c r="BQ47" s="318">
        <f t="shared" si="27"/>
        <v>1</v>
      </c>
      <c r="BR47" s="318">
        <f t="shared" si="28"/>
        <v>1</v>
      </c>
      <c r="BS47" s="318">
        <f t="shared" si="29"/>
        <v>1</v>
      </c>
      <c r="BT47" s="319">
        <f t="shared" si="30"/>
        <v>0</v>
      </c>
      <c r="BU47" s="441">
        <f t="shared" si="31"/>
        <v>0</v>
      </c>
      <c r="BV47" s="318">
        <f t="shared" si="32"/>
        <v>1</v>
      </c>
      <c r="BW47" s="318">
        <f t="shared" si="33"/>
        <v>0</v>
      </c>
      <c r="BX47" s="318">
        <f t="shared" si="34"/>
        <v>1</v>
      </c>
      <c r="BY47" s="318">
        <f t="shared" si="35"/>
        <v>1</v>
      </c>
      <c r="BZ47" s="318">
        <f t="shared" si="36"/>
        <v>1</v>
      </c>
      <c r="CA47" s="318">
        <f t="shared" si="37"/>
        <v>1</v>
      </c>
      <c r="CB47" s="319">
        <f t="shared" si="38"/>
        <v>1</v>
      </c>
      <c r="CC47" s="441">
        <f t="shared" si="39"/>
        <v>1</v>
      </c>
      <c r="CD47" s="318">
        <f t="shared" si="40"/>
        <v>1</v>
      </c>
      <c r="CE47" s="318">
        <f t="shared" si="41"/>
        <v>1</v>
      </c>
      <c r="CF47" s="318">
        <f t="shared" si="42"/>
        <v>0</v>
      </c>
      <c r="CG47" s="318">
        <f t="shared" si="43"/>
        <v>1</v>
      </c>
      <c r="CH47" s="318">
        <f t="shared" si="44"/>
        <v>1</v>
      </c>
      <c r="CI47" s="318">
        <f t="shared" si="45"/>
        <v>1</v>
      </c>
      <c r="CJ47" s="318">
        <f t="shared" si="46"/>
        <v>1</v>
      </c>
      <c r="CK47" s="319">
        <f t="shared" si="47"/>
        <v>0</v>
      </c>
      <c r="CL47" s="322">
        <f t="shared" si="48"/>
        <v>2</v>
      </c>
      <c r="CM47" s="318">
        <f t="shared" si="49"/>
        <v>0</v>
      </c>
      <c r="CN47" s="319">
        <f t="shared" si="50"/>
        <v>0</v>
      </c>
      <c r="CO47" s="566"/>
    </row>
    <row r="48" spans="1:93" s="9" customFormat="1" x14ac:dyDescent="0.35">
      <c r="A48" s="479">
        <v>8</v>
      </c>
      <c r="B48" s="595" t="s">
        <v>138</v>
      </c>
      <c r="C48" s="864"/>
      <c r="D48" s="529">
        <v>7</v>
      </c>
      <c r="E48" s="71" t="s">
        <v>116</v>
      </c>
      <c r="F48" s="75" t="s">
        <v>118</v>
      </c>
      <c r="G48" s="125">
        <v>11</v>
      </c>
      <c r="H48" s="74" t="s">
        <v>116</v>
      </c>
      <c r="I48" s="76" t="s">
        <v>119</v>
      </c>
      <c r="J48" s="125">
        <v>11</v>
      </c>
      <c r="K48" s="74"/>
      <c r="L48" s="75"/>
      <c r="M48" s="115"/>
      <c r="N48" s="464" t="s">
        <v>107</v>
      </c>
      <c r="O48" s="75">
        <v>41</v>
      </c>
      <c r="P48" s="115"/>
      <c r="Q48" s="74" t="s">
        <v>79</v>
      </c>
      <c r="R48" s="76">
        <v>26</v>
      </c>
      <c r="S48" s="115"/>
      <c r="T48" s="251"/>
      <c r="U48" s="735"/>
      <c r="V48" s="529">
        <v>7</v>
      </c>
      <c r="W48" s="112" t="s">
        <v>115</v>
      </c>
      <c r="X48" s="75">
        <v>1</v>
      </c>
      <c r="Y48" s="475">
        <v>3</v>
      </c>
      <c r="Z48" s="74" t="s">
        <v>106</v>
      </c>
      <c r="AA48" s="75">
        <v>45</v>
      </c>
      <c r="AB48" s="115"/>
      <c r="AC48" s="71" t="s">
        <v>98</v>
      </c>
      <c r="AD48" s="75">
        <v>23</v>
      </c>
      <c r="AE48" s="125">
        <v>42</v>
      </c>
      <c r="AF48" s="74" t="s">
        <v>109</v>
      </c>
      <c r="AG48" s="75" t="s">
        <v>101</v>
      </c>
      <c r="AH48" s="115"/>
      <c r="AI48" s="66"/>
      <c r="AJ48" s="737"/>
      <c r="AK48" s="529">
        <v>7</v>
      </c>
      <c r="AL48" s="74" t="s">
        <v>111</v>
      </c>
      <c r="AM48" s="263" t="s">
        <v>110</v>
      </c>
      <c r="AN48" s="266"/>
      <c r="AO48" s="74" t="s">
        <v>70</v>
      </c>
      <c r="AP48" s="263">
        <v>38</v>
      </c>
      <c r="AQ48" s="77"/>
      <c r="AR48" s="71" t="s">
        <v>109</v>
      </c>
      <c r="AS48" s="263" t="s">
        <v>101</v>
      </c>
      <c r="AT48" s="266"/>
      <c r="AU48" s="114" t="s">
        <v>71</v>
      </c>
      <c r="AV48" s="467">
        <v>30</v>
      </c>
      <c r="AW48" s="306">
        <v>44</v>
      </c>
      <c r="AX48" s="89"/>
      <c r="AY48" s="479">
        <v>8</v>
      </c>
      <c r="AZ48" s="595" t="s">
        <v>138</v>
      </c>
      <c r="BA48" s="876"/>
      <c r="BB48" s="529">
        <v>7</v>
      </c>
      <c r="BC48" s="120" t="s">
        <v>96</v>
      </c>
      <c r="BD48" s="458">
        <v>24</v>
      </c>
      <c r="BE48" s="81"/>
      <c r="BF48" s="74" t="s">
        <v>93</v>
      </c>
      <c r="BG48" s="77">
        <v>37</v>
      </c>
      <c r="BH48" s="71" t="s">
        <v>154</v>
      </c>
      <c r="BI48" s="81">
        <v>13</v>
      </c>
      <c r="BJ48" s="83" t="s">
        <v>85</v>
      </c>
      <c r="BK48" s="261">
        <v>43</v>
      </c>
      <c r="BL48" s="14"/>
      <c r="BM48" s="14"/>
      <c r="BN48" s="328">
        <v>8</v>
      </c>
      <c r="BO48" s="441">
        <f t="shared" si="56"/>
        <v>1</v>
      </c>
      <c r="BP48" s="318">
        <f t="shared" si="57"/>
        <v>1</v>
      </c>
      <c r="BQ48" s="318">
        <f t="shared" si="27"/>
        <v>0</v>
      </c>
      <c r="BR48" s="318">
        <f t="shared" si="28"/>
        <v>0</v>
      </c>
      <c r="BS48" s="318">
        <f t="shared" si="29"/>
        <v>2</v>
      </c>
      <c r="BT48" s="319">
        <f t="shared" si="30"/>
        <v>1</v>
      </c>
      <c r="BU48" s="441">
        <f t="shared" si="31"/>
        <v>0</v>
      </c>
      <c r="BV48" s="318">
        <f t="shared" si="32"/>
        <v>0</v>
      </c>
      <c r="BW48" s="318">
        <f t="shared" si="33"/>
        <v>1</v>
      </c>
      <c r="BX48" s="318">
        <f t="shared" si="34"/>
        <v>1</v>
      </c>
      <c r="BY48" s="318">
        <f t="shared" si="35"/>
        <v>0</v>
      </c>
      <c r="BZ48" s="318">
        <f t="shared" si="36"/>
        <v>1</v>
      </c>
      <c r="CA48" s="318">
        <f t="shared" si="37"/>
        <v>0</v>
      </c>
      <c r="CB48" s="319">
        <f t="shared" si="38"/>
        <v>1</v>
      </c>
      <c r="CC48" s="441">
        <f t="shared" si="39"/>
        <v>1</v>
      </c>
      <c r="CD48" s="318">
        <f t="shared" si="40"/>
        <v>1</v>
      </c>
      <c r="CE48" s="318">
        <f t="shared" si="41"/>
        <v>0</v>
      </c>
      <c r="CF48" s="318">
        <f t="shared" si="42"/>
        <v>0</v>
      </c>
      <c r="CG48" s="318">
        <f t="shared" si="43"/>
        <v>1</v>
      </c>
      <c r="CH48" s="318">
        <f t="shared" si="44"/>
        <v>1</v>
      </c>
      <c r="CI48" s="318">
        <f t="shared" si="45"/>
        <v>1</v>
      </c>
      <c r="CJ48" s="318">
        <f t="shared" si="46"/>
        <v>1</v>
      </c>
      <c r="CK48" s="319">
        <f t="shared" si="47"/>
        <v>1</v>
      </c>
      <c r="CL48" s="322">
        <f t="shared" si="48"/>
        <v>2</v>
      </c>
      <c r="CM48" s="318">
        <f t="shared" si="49"/>
        <v>1</v>
      </c>
      <c r="CN48" s="319">
        <f t="shared" si="50"/>
        <v>0</v>
      </c>
      <c r="CO48" s="566">
        <v>17</v>
      </c>
    </row>
    <row r="49" spans="1:93" s="9" customFormat="1" ht="30" customHeight="1" thickBot="1" x14ac:dyDescent="0.4">
      <c r="A49" s="480" t="s">
        <v>139</v>
      </c>
      <c r="B49" s="457"/>
      <c r="C49" s="865"/>
      <c r="D49" s="531"/>
      <c r="E49" s="166"/>
      <c r="F49" s="500"/>
      <c r="G49" s="501"/>
      <c r="H49" s="167"/>
      <c r="I49" s="459"/>
      <c r="J49" s="501"/>
      <c r="K49" s="167"/>
      <c r="L49" s="724"/>
      <c r="M49" s="466"/>
      <c r="N49" s="465"/>
      <c r="O49" s="724"/>
      <c r="P49" s="466"/>
      <c r="Q49" s="167"/>
      <c r="R49" s="459"/>
      <c r="S49" s="466"/>
      <c r="T49" s="251"/>
      <c r="U49" s="736"/>
      <c r="V49" s="474"/>
      <c r="W49" s="165"/>
      <c r="X49" s="740"/>
      <c r="Y49" s="741"/>
      <c r="Z49" s="167"/>
      <c r="AA49" s="724"/>
      <c r="AB49" s="466"/>
      <c r="AC49" s="166"/>
      <c r="AD49" s="724"/>
      <c r="AE49" s="725"/>
      <c r="AF49" s="167"/>
      <c r="AG49" s="724"/>
      <c r="AH49" s="466"/>
      <c r="AI49" s="66"/>
      <c r="AJ49" s="737"/>
      <c r="AK49" s="474"/>
      <c r="AL49" s="460"/>
      <c r="AM49" s="272"/>
      <c r="AN49" s="279"/>
      <c r="AO49" s="167"/>
      <c r="AP49" s="272"/>
      <c r="AQ49" s="307"/>
      <c r="AR49" s="166"/>
      <c r="AS49" s="272"/>
      <c r="AT49" s="279"/>
      <c r="AU49" s="167"/>
      <c r="AV49" s="459"/>
      <c r="AW49" s="307"/>
      <c r="AX49" s="66"/>
      <c r="AY49" s="480" t="s">
        <v>139</v>
      </c>
      <c r="AZ49" s="457"/>
      <c r="BA49" s="876"/>
      <c r="BB49" s="884"/>
      <c r="BC49" s="167"/>
      <c r="BD49" s="459"/>
      <c r="BE49" s="501"/>
      <c r="BF49" s="460"/>
      <c r="BG49" s="307"/>
      <c r="BH49" s="848"/>
      <c r="BI49" s="179"/>
      <c r="BJ49" s="488"/>
      <c r="BK49" s="456"/>
      <c r="BL49" s="14"/>
      <c r="BM49" s="14"/>
      <c r="BN49" s="329">
        <v>9</v>
      </c>
      <c r="BO49" s="442">
        <f t="shared" si="56"/>
        <v>0</v>
      </c>
      <c r="BP49" s="320">
        <f t="shared" si="57"/>
        <v>0</v>
      </c>
      <c r="BQ49" s="320">
        <f t="shared" si="27"/>
        <v>0</v>
      </c>
      <c r="BR49" s="320">
        <f t="shared" si="28"/>
        <v>0</v>
      </c>
      <c r="BS49" s="320">
        <f t="shared" si="29"/>
        <v>0</v>
      </c>
      <c r="BT49" s="321">
        <f t="shared" si="30"/>
        <v>0</v>
      </c>
      <c r="BU49" s="442">
        <f t="shared" si="31"/>
        <v>0</v>
      </c>
      <c r="BV49" s="320">
        <f t="shared" si="32"/>
        <v>0</v>
      </c>
      <c r="BW49" s="320">
        <f t="shared" si="33"/>
        <v>0</v>
      </c>
      <c r="BX49" s="320">
        <f t="shared" si="34"/>
        <v>0</v>
      </c>
      <c r="BY49" s="320">
        <f t="shared" si="35"/>
        <v>0</v>
      </c>
      <c r="BZ49" s="320">
        <f t="shared" si="36"/>
        <v>0</v>
      </c>
      <c r="CA49" s="320">
        <f t="shared" si="37"/>
        <v>0</v>
      </c>
      <c r="CB49" s="321">
        <f t="shared" si="38"/>
        <v>0</v>
      </c>
      <c r="CC49" s="442">
        <f t="shared" si="39"/>
        <v>0</v>
      </c>
      <c r="CD49" s="320">
        <f t="shared" si="40"/>
        <v>0</v>
      </c>
      <c r="CE49" s="320">
        <f t="shared" si="41"/>
        <v>0</v>
      </c>
      <c r="CF49" s="320">
        <f t="shared" si="42"/>
        <v>0</v>
      </c>
      <c r="CG49" s="320">
        <f t="shared" si="43"/>
        <v>0</v>
      </c>
      <c r="CH49" s="320">
        <f t="shared" si="44"/>
        <v>0</v>
      </c>
      <c r="CI49" s="320">
        <f t="shared" si="45"/>
        <v>0</v>
      </c>
      <c r="CJ49" s="320">
        <f t="shared" si="46"/>
        <v>0</v>
      </c>
      <c r="CK49" s="321">
        <f t="shared" si="47"/>
        <v>0</v>
      </c>
      <c r="CL49" s="323">
        <f t="shared" si="48"/>
        <v>0</v>
      </c>
      <c r="CM49" s="320">
        <f t="shared" si="49"/>
        <v>0</v>
      </c>
      <c r="CN49" s="321">
        <f t="shared" si="50"/>
        <v>0</v>
      </c>
      <c r="CO49" s="566"/>
    </row>
    <row r="50" spans="1:93" s="27" customFormat="1" ht="24.95" customHeight="1" x14ac:dyDescent="0.25">
      <c r="A50" s="478">
        <v>1</v>
      </c>
      <c r="B50" s="596" t="s">
        <v>132</v>
      </c>
      <c r="C50" s="866" t="s">
        <v>4</v>
      </c>
      <c r="D50" s="859">
        <v>1</v>
      </c>
      <c r="E50" s="68" t="s">
        <v>71</v>
      </c>
      <c r="F50" s="100">
        <v>30</v>
      </c>
      <c r="G50" s="124">
        <v>44</v>
      </c>
      <c r="H50" s="63" t="s">
        <v>80</v>
      </c>
      <c r="I50" s="301">
        <v>25</v>
      </c>
      <c r="J50" s="128"/>
      <c r="K50" s="63" t="s">
        <v>89</v>
      </c>
      <c r="L50" s="64">
        <v>9</v>
      </c>
      <c r="M50" s="128"/>
      <c r="N50" s="527" t="s">
        <v>80</v>
      </c>
      <c r="O50" s="64">
        <v>24</v>
      </c>
      <c r="P50" s="128"/>
      <c r="Q50" s="119" t="s">
        <v>109</v>
      </c>
      <c r="R50" s="301" t="s">
        <v>101</v>
      </c>
      <c r="S50" s="128"/>
      <c r="T50" s="251"/>
      <c r="U50" s="742" t="s">
        <v>4</v>
      </c>
      <c r="V50" s="67">
        <v>1</v>
      </c>
      <c r="W50" s="63" t="s">
        <v>70</v>
      </c>
      <c r="X50" s="64">
        <v>39</v>
      </c>
      <c r="Y50" s="175"/>
      <c r="Z50" s="63" t="s">
        <v>89</v>
      </c>
      <c r="AA50" s="364">
        <v>10</v>
      </c>
      <c r="AB50" s="175"/>
      <c r="AC50" s="63" t="s">
        <v>70</v>
      </c>
      <c r="AD50" s="364">
        <v>38</v>
      </c>
      <c r="AE50" s="128"/>
      <c r="AF50" s="63" t="s">
        <v>75</v>
      </c>
      <c r="AG50" s="364">
        <v>22</v>
      </c>
      <c r="AH50" s="128"/>
      <c r="AI50" s="66"/>
      <c r="AJ50" s="745" t="s">
        <v>5</v>
      </c>
      <c r="AK50" s="72">
        <v>1</v>
      </c>
      <c r="AL50" s="119" t="s">
        <v>75</v>
      </c>
      <c r="AM50" s="262">
        <v>11</v>
      </c>
      <c r="AN50" s="265"/>
      <c r="AO50" s="63" t="s">
        <v>88</v>
      </c>
      <c r="AP50" s="262">
        <v>41</v>
      </c>
      <c r="AQ50" s="62"/>
      <c r="AR50" s="63" t="s">
        <v>78</v>
      </c>
      <c r="AS50" s="262">
        <v>27</v>
      </c>
      <c r="AT50" s="265"/>
      <c r="AU50" s="63" t="s">
        <v>89</v>
      </c>
      <c r="AV50" s="301"/>
      <c r="AW50" s="62">
        <v>37</v>
      </c>
      <c r="AX50" s="66"/>
      <c r="AY50" s="478">
        <v>1</v>
      </c>
      <c r="AZ50" s="596" t="s">
        <v>132</v>
      </c>
      <c r="BA50" s="877" t="s">
        <v>5</v>
      </c>
      <c r="BB50" s="541">
        <v>1</v>
      </c>
      <c r="BC50" s="63" t="s">
        <v>79</v>
      </c>
      <c r="BD50" s="119">
        <v>26</v>
      </c>
      <c r="BE50" s="65"/>
      <c r="BF50" s="63" t="s">
        <v>94</v>
      </c>
      <c r="BG50" s="65">
        <v>40</v>
      </c>
      <c r="BH50" s="63" t="s">
        <v>72</v>
      </c>
      <c r="BI50" s="65">
        <v>43</v>
      </c>
      <c r="BJ50" s="258" t="s">
        <v>98</v>
      </c>
      <c r="BK50" s="844">
        <v>23</v>
      </c>
      <c r="BL50" s="15"/>
      <c r="BM50" s="15"/>
      <c r="BN50" s="327">
        <v>1</v>
      </c>
      <c r="BO50" s="440">
        <f>COUNTIF(D50:BK50,"1")-4</f>
        <v>1</v>
      </c>
      <c r="BP50" s="316">
        <f t="shared" si="57"/>
        <v>0</v>
      </c>
      <c r="BQ50" s="316">
        <f t="shared" si="27"/>
        <v>1</v>
      </c>
      <c r="BR50" s="316">
        <f t="shared" si="28"/>
        <v>1</v>
      </c>
      <c r="BS50" s="316">
        <f t="shared" si="29"/>
        <v>1</v>
      </c>
      <c r="BT50" s="317">
        <f t="shared" si="30"/>
        <v>0</v>
      </c>
      <c r="BU50" s="440">
        <f t="shared" si="31"/>
        <v>0</v>
      </c>
      <c r="BV50" s="316">
        <f t="shared" si="32"/>
        <v>1</v>
      </c>
      <c r="BW50" s="316">
        <f t="shared" si="33"/>
        <v>1</v>
      </c>
      <c r="BX50" s="316">
        <f t="shared" si="34"/>
        <v>1</v>
      </c>
      <c r="BY50" s="316">
        <f t="shared" si="35"/>
        <v>1</v>
      </c>
      <c r="BZ50" s="316">
        <f t="shared" si="36"/>
        <v>1</v>
      </c>
      <c r="CA50" s="316">
        <f t="shared" si="37"/>
        <v>1</v>
      </c>
      <c r="CB50" s="317">
        <f t="shared" si="38"/>
        <v>1</v>
      </c>
      <c r="CC50" s="440">
        <f t="shared" si="39"/>
        <v>1</v>
      </c>
      <c r="CD50" s="316">
        <f t="shared" si="40"/>
        <v>1</v>
      </c>
      <c r="CE50" s="316">
        <f t="shared" si="41"/>
        <v>1</v>
      </c>
      <c r="CF50" s="316">
        <f t="shared" si="42"/>
        <v>1</v>
      </c>
      <c r="CG50" s="316">
        <f>COUNTIF(D50:BK50,"41")</f>
        <v>1</v>
      </c>
      <c r="CH50" s="316">
        <f t="shared" si="44"/>
        <v>0</v>
      </c>
      <c r="CI50" s="316">
        <f t="shared" si="45"/>
        <v>1</v>
      </c>
      <c r="CJ50" s="316">
        <f t="shared" si="46"/>
        <v>1</v>
      </c>
      <c r="CK50" s="317">
        <f t="shared" si="47"/>
        <v>0</v>
      </c>
      <c r="CL50" s="324">
        <f t="shared" si="48"/>
        <v>1</v>
      </c>
      <c r="CM50" s="316">
        <f t="shared" si="49"/>
        <v>0</v>
      </c>
      <c r="CN50" s="317">
        <f t="shared" si="50"/>
        <v>0</v>
      </c>
      <c r="CO50" s="566"/>
    </row>
    <row r="51" spans="1:93" s="27" customFormat="1" ht="24.95" customHeight="1" x14ac:dyDescent="0.25">
      <c r="A51" s="479">
        <v>2</v>
      </c>
      <c r="B51" s="595" t="s">
        <v>133</v>
      </c>
      <c r="C51" s="769"/>
      <c r="D51" s="859">
        <v>2</v>
      </c>
      <c r="E51" s="74" t="s">
        <v>72</v>
      </c>
      <c r="F51" s="75">
        <v>43</v>
      </c>
      <c r="G51" s="125"/>
      <c r="H51" s="74" t="s">
        <v>70</v>
      </c>
      <c r="I51" s="111">
        <v>38</v>
      </c>
      <c r="J51" s="115"/>
      <c r="K51" s="74" t="s">
        <v>71</v>
      </c>
      <c r="L51" s="75">
        <v>30</v>
      </c>
      <c r="M51" s="115">
        <v>44</v>
      </c>
      <c r="N51" s="332" t="s">
        <v>75</v>
      </c>
      <c r="O51" s="75">
        <v>11</v>
      </c>
      <c r="P51" s="115"/>
      <c r="Q51" s="71" t="s">
        <v>80</v>
      </c>
      <c r="R51" s="111">
        <v>25</v>
      </c>
      <c r="S51" s="115"/>
      <c r="T51" s="251"/>
      <c r="U51" s="743"/>
      <c r="V51" s="78">
        <v>2</v>
      </c>
      <c r="W51" s="74" t="s">
        <v>88</v>
      </c>
      <c r="X51" s="75">
        <v>41</v>
      </c>
      <c r="Y51" s="125"/>
      <c r="Z51" s="74" t="s">
        <v>75</v>
      </c>
      <c r="AA51" s="370">
        <v>13</v>
      </c>
      <c r="AB51" s="75"/>
      <c r="AC51" s="74" t="s">
        <v>79</v>
      </c>
      <c r="AD51" s="358">
        <v>26</v>
      </c>
      <c r="AE51" s="115"/>
      <c r="AF51" s="74" t="s">
        <v>78</v>
      </c>
      <c r="AG51" s="358">
        <v>27</v>
      </c>
      <c r="AH51" s="115"/>
      <c r="AI51" s="66"/>
      <c r="AJ51" s="737"/>
      <c r="AK51" s="82">
        <v>2</v>
      </c>
      <c r="AL51" s="71" t="s">
        <v>70</v>
      </c>
      <c r="AM51" s="263">
        <v>39</v>
      </c>
      <c r="AN51" s="266"/>
      <c r="AO51" s="74" t="s">
        <v>89</v>
      </c>
      <c r="AP51" s="263">
        <v>10</v>
      </c>
      <c r="AQ51" s="77"/>
      <c r="AR51" s="74" t="s">
        <v>89</v>
      </c>
      <c r="AS51" s="263">
        <v>9</v>
      </c>
      <c r="AT51" s="266"/>
      <c r="AU51" s="74" t="s">
        <v>75</v>
      </c>
      <c r="AV51" s="111"/>
      <c r="AW51" s="115">
        <v>22</v>
      </c>
      <c r="AX51" s="251"/>
      <c r="AY51" s="479">
        <v>2</v>
      </c>
      <c r="AZ51" s="595" t="s">
        <v>133</v>
      </c>
      <c r="BA51" s="876"/>
      <c r="BB51" s="529">
        <v>2</v>
      </c>
      <c r="BC51" s="85" t="s">
        <v>93</v>
      </c>
      <c r="BD51" s="95">
        <v>37</v>
      </c>
      <c r="BE51" s="76">
        <v>42</v>
      </c>
      <c r="BF51" s="74" t="s">
        <v>85</v>
      </c>
      <c r="BG51" s="76">
        <v>45</v>
      </c>
      <c r="BH51" s="74" t="s">
        <v>94</v>
      </c>
      <c r="BI51" s="76">
        <v>40</v>
      </c>
      <c r="BJ51" s="83" t="s">
        <v>97</v>
      </c>
      <c r="BK51" s="261">
        <v>24</v>
      </c>
      <c r="BL51" s="15"/>
      <c r="BM51" s="15"/>
      <c r="BN51" s="328">
        <v>2</v>
      </c>
      <c r="BO51" s="441">
        <f t="shared" ref="BO51:BO57" si="58">COUNTIF(D51:BK51,"1")</f>
        <v>0</v>
      </c>
      <c r="BP51" s="318">
        <f t="shared" si="57"/>
        <v>0</v>
      </c>
      <c r="BQ51" s="318">
        <f t="shared" si="27"/>
        <v>1</v>
      </c>
      <c r="BR51" s="318">
        <f t="shared" si="28"/>
        <v>1</v>
      </c>
      <c r="BS51" s="318">
        <f t="shared" si="29"/>
        <v>1</v>
      </c>
      <c r="BT51" s="319">
        <f t="shared" si="30"/>
        <v>1</v>
      </c>
      <c r="BU51" s="441">
        <f t="shared" si="31"/>
        <v>0</v>
      </c>
      <c r="BV51" s="318">
        <f t="shared" si="32"/>
        <v>1</v>
      </c>
      <c r="BW51" s="318">
        <f t="shared" si="33"/>
        <v>0</v>
      </c>
      <c r="BX51" s="318">
        <f t="shared" si="34"/>
        <v>1</v>
      </c>
      <c r="BY51" s="318">
        <f t="shared" si="35"/>
        <v>1</v>
      </c>
      <c r="BZ51" s="318">
        <f t="shared" si="36"/>
        <v>1</v>
      </c>
      <c r="CA51" s="318">
        <f t="shared" si="37"/>
        <v>1</v>
      </c>
      <c r="CB51" s="319">
        <f t="shared" si="38"/>
        <v>1</v>
      </c>
      <c r="CC51" s="441">
        <f t="shared" si="39"/>
        <v>1</v>
      </c>
      <c r="CD51" s="318">
        <f t="shared" si="40"/>
        <v>1</v>
      </c>
      <c r="CE51" s="318">
        <f t="shared" si="41"/>
        <v>1</v>
      </c>
      <c r="CF51" s="318">
        <f t="shared" si="42"/>
        <v>1</v>
      </c>
      <c r="CG51" s="318">
        <f t="shared" si="43"/>
        <v>1</v>
      </c>
      <c r="CH51" s="318">
        <f t="shared" si="44"/>
        <v>1</v>
      </c>
      <c r="CI51" s="318">
        <f t="shared" si="45"/>
        <v>1</v>
      </c>
      <c r="CJ51" s="318">
        <f t="shared" si="46"/>
        <v>1</v>
      </c>
      <c r="CK51" s="319">
        <f t="shared" si="47"/>
        <v>1</v>
      </c>
      <c r="CL51" s="322">
        <f t="shared" si="48"/>
        <v>0</v>
      </c>
      <c r="CM51" s="318">
        <f t="shared" si="49"/>
        <v>0</v>
      </c>
      <c r="CN51" s="319">
        <f t="shared" si="50"/>
        <v>0</v>
      </c>
      <c r="CO51" s="566"/>
    </row>
    <row r="52" spans="1:93" s="27" customFormat="1" ht="24.95" customHeight="1" x14ac:dyDescent="0.25">
      <c r="A52" s="479">
        <v>3</v>
      </c>
      <c r="B52" s="595" t="s">
        <v>134</v>
      </c>
      <c r="C52" s="769"/>
      <c r="D52" s="859">
        <v>3</v>
      </c>
      <c r="E52" s="74" t="s">
        <v>75</v>
      </c>
      <c r="F52" s="75">
        <v>11</v>
      </c>
      <c r="G52" s="125"/>
      <c r="H52" s="74" t="s">
        <v>71</v>
      </c>
      <c r="I52" s="358">
        <v>1</v>
      </c>
      <c r="J52" s="115">
        <v>3</v>
      </c>
      <c r="K52" s="74" t="s">
        <v>72</v>
      </c>
      <c r="L52" s="75">
        <v>43</v>
      </c>
      <c r="M52" s="115"/>
      <c r="N52" s="332" t="s">
        <v>88</v>
      </c>
      <c r="O52" s="75">
        <v>25</v>
      </c>
      <c r="P52" s="115"/>
      <c r="Q52" s="71" t="s">
        <v>89</v>
      </c>
      <c r="R52" s="111">
        <v>9</v>
      </c>
      <c r="S52" s="115"/>
      <c r="T52" s="251"/>
      <c r="U52" s="743"/>
      <c r="V52" s="78">
        <v>3</v>
      </c>
      <c r="W52" s="74" t="s">
        <v>75</v>
      </c>
      <c r="X52" s="75">
        <v>22</v>
      </c>
      <c r="Y52" s="125"/>
      <c r="Z52" s="74" t="s">
        <v>87</v>
      </c>
      <c r="AA52" s="358">
        <v>38</v>
      </c>
      <c r="AB52" s="125"/>
      <c r="AC52" s="74" t="s">
        <v>109</v>
      </c>
      <c r="AD52" s="358" t="s">
        <v>101</v>
      </c>
      <c r="AE52" s="115"/>
      <c r="AF52" s="74" t="s">
        <v>70</v>
      </c>
      <c r="AG52" s="358">
        <v>39</v>
      </c>
      <c r="AH52" s="115"/>
      <c r="AI52" s="66"/>
      <c r="AJ52" s="737"/>
      <c r="AK52" s="82">
        <v>3</v>
      </c>
      <c r="AL52" s="71" t="s">
        <v>78</v>
      </c>
      <c r="AM52" s="263">
        <v>27</v>
      </c>
      <c r="AN52" s="266"/>
      <c r="AO52" s="85" t="s">
        <v>71</v>
      </c>
      <c r="AP52" s="264">
        <v>30</v>
      </c>
      <c r="AQ52" s="77">
        <v>44</v>
      </c>
      <c r="AR52" s="74" t="s">
        <v>98</v>
      </c>
      <c r="AS52" s="263">
        <v>23</v>
      </c>
      <c r="AT52" s="266">
        <v>42</v>
      </c>
      <c r="AU52" s="74" t="s">
        <v>107</v>
      </c>
      <c r="AV52" s="111"/>
      <c r="AW52" s="77">
        <v>10</v>
      </c>
      <c r="AX52" s="66"/>
      <c r="AY52" s="479">
        <v>3</v>
      </c>
      <c r="AZ52" s="595" t="s">
        <v>134</v>
      </c>
      <c r="BA52" s="876"/>
      <c r="BB52" s="529">
        <v>3</v>
      </c>
      <c r="BC52" s="85" t="s">
        <v>75</v>
      </c>
      <c r="BD52" s="95">
        <v>13</v>
      </c>
      <c r="BE52" s="76"/>
      <c r="BF52" s="74" t="s">
        <v>79</v>
      </c>
      <c r="BG52" s="76">
        <v>26</v>
      </c>
      <c r="BH52" s="85" t="s">
        <v>97</v>
      </c>
      <c r="BI52" s="76">
        <v>24</v>
      </c>
      <c r="BJ52" s="83" t="s">
        <v>93</v>
      </c>
      <c r="BK52" s="261">
        <v>37</v>
      </c>
      <c r="BL52" s="15"/>
      <c r="BM52" s="15"/>
      <c r="BN52" s="328">
        <v>3</v>
      </c>
      <c r="BO52" s="441">
        <f t="shared" si="58"/>
        <v>1</v>
      </c>
      <c r="BP52" s="318">
        <f>COUNTIF(D52:BK52,"3")-4</f>
        <v>2</v>
      </c>
      <c r="BQ52" s="318">
        <f t="shared" si="27"/>
        <v>1</v>
      </c>
      <c r="BR52" s="318">
        <f t="shared" si="28"/>
        <v>1</v>
      </c>
      <c r="BS52" s="318">
        <f t="shared" si="29"/>
        <v>1</v>
      </c>
      <c r="BT52" s="319">
        <f t="shared" si="30"/>
        <v>1</v>
      </c>
      <c r="BU52" s="441">
        <f t="shared" si="31"/>
        <v>0</v>
      </c>
      <c r="BV52" s="318">
        <f t="shared" si="32"/>
        <v>1</v>
      </c>
      <c r="BW52" s="318">
        <f t="shared" si="33"/>
        <v>1</v>
      </c>
      <c r="BX52" s="318">
        <f t="shared" si="34"/>
        <v>1</v>
      </c>
      <c r="BY52" s="318">
        <f t="shared" si="35"/>
        <v>1</v>
      </c>
      <c r="BZ52" s="318">
        <f t="shared" si="36"/>
        <v>1</v>
      </c>
      <c r="CA52" s="318">
        <f t="shared" si="37"/>
        <v>1</v>
      </c>
      <c r="CB52" s="319">
        <f t="shared" si="38"/>
        <v>1</v>
      </c>
      <c r="CC52" s="441">
        <f t="shared" si="39"/>
        <v>1</v>
      </c>
      <c r="CD52" s="318">
        <f t="shared" si="40"/>
        <v>1</v>
      </c>
      <c r="CE52" s="318">
        <f t="shared" si="41"/>
        <v>1</v>
      </c>
      <c r="CF52" s="318">
        <f t="shared" si="42"/>
        <v>0</v>
      </c>
      <c r="CG52" s="318">
        <f t="shared" si="43"/>
        <v>0</v>
      </c>
      <c r="CH52" s="318">
        <f t="shared" si="44"/>
        <v>1</v>
      </c>
      <c r="CI52" s="318">
        <f t="shared" si="45"/>
        <v>1</v>
      </c>
      <c r="CJ52" s="318">
        <f t="shared" si="46"/>
        <v>1</v>
      </c>
      <c r="CK52" s="319">
        <f t="shared" si="47"/>
        <v>0</v>
      </c>
      <c r="CL52" s="322">
        <f t="shared" si="48"/>
        <v>1</v>
      </c>
      <c r="CM52" s="318">
        <f t="shared" si="49"/>
        <v>0</v>
      </c>
      <c r="CN52" s="319">
        <f t="shared" si="50"/>
        <v>0</v>
      </c>
      <c r="CO52" s="566"/>
    </row>
    <row r="53" spans="1:93" s="27" customFormat="1" ht="24.75" customHeight="1" x14ac:dyDescent="0.25">
      <c r="A53" s="479">
        <v>4</v>
      </c>
      <c r="B53" s="595" t="s">
        <v>135</v>
      </c>
      <c r="C53" s="769"/>
      <c r="D53" s="859">
        <v>4</v>
      </c>
      <c r="E53" s="74" t="s">
        <v>89</v>
      </c>
      <c r="F53" s="75">
        <v>9</v>
      </c>
      <c r="G53" s="125"/>
      <c r="H53" s="74" t="s">
        <v>88</v>
      </c>
      <c r="I53" s="111">
        <v>24</v>
      </c>
      <c r="J53" s="115"/>
      <c r="K53" s="74" t="s">
        <v>87</v>
      </c>
      <c r="L53" s="75">
        <v>38</v>
      </c>
      <c r="M53" s="115"/>
      <c r="N53" s="332" t="s">
        <v>89</v>
      </c>
      <c r="O53" s="75">
        <v>10</v>
      </c>
      <c r="P53" s="115"/>
      <c r="Q53" s="71" t="s">
        <v>71</v>
      </c>
      <c r="R53" s="111">
        <v>41</v>
      </c>
      <c r="S53" s="115">
        <v>45</v>
      </c>
      <c r="T53" s="251"/>
      <c r="U53" s="743"/>
      <c r="V53" s="78">
        <v>4</v>
      </c>
      <c r="W53" s="74" t="s">
        <v>89</v>
      </c>
      <c r="X53" s="75">
        <v>39</v>
      </c>
      <c r="Y53" s="125"/>
      <c r="Z53" s="74" t="s">
        <v>88</v>
      </c>
      <c r="AA53" s="358">
        <v>42</v>
      </c>
      <c r="AB53" s="125"/>
      <c r="AC53" s="74" t="s">
        <v>75</v>
      </c>
      <c r="AD53" s="358">
        <v>11</v>
      </c>
      <c r="AE53" s="115"/>
      <c r="AF53" s="74" t="s">
        <v>79</v>
      </c>
      <c r="AG53" s="358">
        <v>26</v>
      </c>
      <c r="AH53" s="115"/>
      <c r="AI53" s="66"/>
      <c r="AJ53" s="737"/>
      <c r="AK53" s="82">
        <v>4</v>
      </c>
      <c r="AL53" s="71" t="s">
        <v>80</v>
      </c>
      <c r="AM53" s="263">
        <v>25</v>
      </c>
      <c r="AN53" s="266"/>
      <c r="AO53" s="74" t="s">
        <v>72</v>
      </c>
      <c r="AP53" s="263">
        <v>43</v>
      </c>
      <c r="AQ53" s="94"/>
      <c r="AR53" s="74" t="s">
        <v>75</v>
      </c>
      <c r="AS53" s="263">
        <v>22</v>
      </c>
      <c r="AT53" s="266"/>
      <c r="AU53" s="85" t="s">
        <v>86</v>
      </c>
      <c r="AV53" s="110">
        <v>30</v>
      </c>
      <c r="AW53" s="77">
        <v>44</v>
      </c>
      <c r="AX53" s="66"/>
      <c r="AY53" s="479">
        <v>4</v>
      </c>
      <c r="AZ53" s="595" t="s">
        <v>135</v>
      </c>
      <c r="BA53" s="876"/>
      <c r="BB53" s="529">
        <v>4</v>
      </c>
      <c r="BC53" s="85" t="s">
        <v>78</v>
      </c>
      <c r="BD53" s="95">
        <v>27</v>
      </c>
      <c r="BE53" s="76"/>
      <c r="BF53" s="74" t="s">
        <v>93</v>
      </c>
      <c r="BG53" s="76">
        <v>37</v>
      </c>
      <c r="BH53" s="74" t="s">
        <v>75</v>
      </c>
      <c r="BI53" s="76">
        <v>13</v>
      </c>
      <c r="BJ53" s="83" t="s">
        <v>85</v>
      </c>
      <c r="BK53" s="261">
        <v>40</v>
      </c>
      <c r="BL53" s="15"/>
      <c r="BM53" s="15"/>
      <c r="BN53" s="328">
        <v>4</v>
      </c>
      <c r="BO53" s="441">
        <f t="shared" si="58"/>
        <v>0</v>
      </c>
      <c r="BP53" s="318">
        <f>COUNTIF(D53:BK53,"3")</f>
        <v>0</v>
      </c>
      <c r="BQ53" s="318">
        <f t="shared" si="27"/>
        <v>1</v>
      </c>
      <c r="BR53" s="318">
        <f t="shared" si="28"/>
        <v>1</v>
      </c>
      <c r="BS53" s="318">
        <f t="shared" si="29"/>
        <v>1</v>
      </c>
      <c r="BT53" s="319">
        <f t="shared" si="30"/>
        <v>1</v>
      </c>
      <c r="BU53" s="441">
        <f t="shared" si="31"/>
        <v>0</v>
      </c>
      <c r="BV53" s="318">
        <f t="shared" si="32"/>
        <v>1</v>
      </c>
      <c r="BW53" s="318">
        <f t="shared" si="33"/>
        <v>0</v>
      </c>
      <c r="BX53" s="318">
        <f t="shared" si="34"/>
        <v>1</v>
      </c>
      <c r="BY53" s="318">
        <f t="shared" si="35"/>
        <v>1</v>
      </c>
      <c r="BZ53" s="318">
        <f t="shared" si="36"/>
        <v>1</v>
      </c>
      <c r="CA53" s="318">
        <f t="shared" si="37"/>
        <v>1</v>
      </c>
      <c r="CB53" s="319">
        <f t="shared" si="38"/>
        <v>1</v>
      </c>
      <c r="CC53" s="441">
        <f t="shared" si="39"/>
        <v>1</v>
      </c>
      <c r="CD53" s="318">
        <f t="shared" si="40"/>
        <v>1</v>
      </c>
      <c r="CE53" s="318">
        <f t="shared" si="41"/>
        <v>1</v>
      </c>
      <c r="CF53" s="318">
        <f t="shared" si="42"/>
        <v>1</v>
      </c>
      <c r="CG53" s="318">
        <f t="shared" si="43"/>
        <v>1</v>
      </c>
      <c r="CH53" s="318">
        <f t="shared" si="44"/>
        <v>1</v>
      </c>
      <c r="CI53" s="318">
        <f t="shared" si="45"/>
        <v>1</v>
      </c>
      <c r="CJ53" s="318">
        <f t="shared" si="46"/>
        <v>1</v>
      </c>
      <c r="CK53" s="319">
        <f t="shared" si="47"/>
        <v>1</v>
      </c>
      <c r="CL53" s="322">
        <f t="shared" si="48"/>
        <v>0</v>
      </c>
      <c r="CM53" s="318">
        <f t="shared" si="49"/>
        <v>0</v>
      </c>
      <c r="CN53" s="319">
        <f t="shared" si="50"/>
        <v>0</v>
      </c>
      <c r="CO53" s="566"/>
    </row>
    <row r="54" spans="1:93" s="27" customFormat="1" ht="24.95" customHeight="1" x14ac:dyDescent="0.25">
      <c r="A54" s="479">
        <v>5</v>
      </c>
      <c r="B54" s="595" t="s">
        <v>136</v>
      </c>
      <c r="C54" s="769"/>
      <c r="D54" s="859">
        <v>5</v>
      </c>
      <c r="E54" s="74" t="s">
        <v>109</v>
      </c>
      <c r="F54" s="75" t="s">
        <v>101</v>
      </c>
      <c r="G54" s="125"/>
      <c r="H54" s="74" t="s">
        <v>75</v>
      </c>
      <c r="I54" s="111">
        <v>45</v>
      </c>
      <c r="J54" s="115"/>
      <c r="K54" s="74" t="s">
        <v>75</v>
      </c>
      <c r="L54" s="75">
        <v>11</v>
      </c>
      <c r="M54" s="115"/>
      <c r="N54" s="332" t="s">
        <v>79</v>
      </c>
      <c r="O54" s="75">
        <v>26</v>
      </c>
      <c r="P54" s="115"/>
      <c r="Q54" s="71" t="s">
        <v>70</v>
      </c>
      <c r="R54" s="111">
        <v>38</v>
      </c>
      <c r="S54" s="115"/>
      <c r="T54" s="251"/>
      <c r="U54" s="743"/>
      <c r="V54" s="78">
        <v>5</v>
      </c>
      <c r="W54" s="74" t="s">
        <v>80</v>
      </c>
      <c r="X54" s="75">
        <v>25</v>
      </c>
      <c r="Y54" s="125"/>
      <c r="Z54" s="74" t="s">
        <v>71</v>
      </c>
      <c r="AA54" s="370">
        <v>40</v>
      </c>
      <c r="AB54" s="75"/>
      <c r="AC54" s="74" t="s">
        <v>88</v>
      </c>
      <c r="AD54" s="358">
        <v>24</v>
      </c>
      <c r="AE54" s="115"/>
      <c r="AF54" s="74" t="s">
        <v>109</v>
      </c>
      <c r="AG54" s="358" t="s">
        <v>101</v>
      </c>
      <c r="AH54" s="115"/>
      <c r="AI54" s="66"/>
      <c r="AJ54" s="737"/>
      <c r="AK54" s="82">
        <v>5</v>
      </c>
      <c r="AL54" s="71" t="s">
        <v>72</v>
      </c>
      <c r="AM54" s="263">
        <v>43</v>
      </c>
      <c r="AN54" s="266"/>
      <c r="AO54" s="74" t="s">
        <v>75</v>
      </c>
      <c r="AP54" s="263">
        <v>22</v>
      </c>
      <c r="AQ54" s="77"/>
      <c r="AR54" s="74" t="s">
        <v>88</v>
      </c>
      <c r="AS54" s="263">
        <v>41</v>
      </c>
      <c r="AT54" s="266"/>
      <c r="AU54" s="74" t="s">
        <v>108</v>
      </c>
      <c r="AV54" s="111"/>
      <c r="AW54" s="77">
        <v>39</v>
      </c>
      <c r="AX54" s="66"/>
      <c r="AY54" s="479">
        <v>5</v>
      </c>
      <c r="AZ54" s="595" t="s">
        <v>136</v>
      </c>
      <c r="BA54" s="876"/>
      <c r="BB54" s="529">
        <v>5</v>
      </c>
      <c r="BC54" s="74" t="s">
        <v>85</v>
      </c>
      <c r="BD54" s="71">
        <v>30</v>
      </c>
      <c r="BE54" s="76">
        <v>44</v>
      </c>
      <c r="BF54" s="74" t="s">
        <v>78</v>
      </c>
      <c r="BG54" s="76">
        <v>27</v>
      </c>
      <c r="BH54" s="74" t="s">
        <v>93</v>
      </c>
      <c r="BI54" s="76">
        <v>37</v>
      </c>
      <c r="BJ54" s="83" t="s">
        <v>75</v>
      </c>
      <c r="BK54" s="261">
        <v>13</v>
      </c>
      <c r="BL54" s="15"/>
      <c r="BM54" s="15"/>
      <c r="BN54" s="328">
        <v>5</v>
      </c>
      <c r="BO54" s="441">
        <f t="shared" si="58"/>
        <v>0</v>
      </c>
      <c r="BP54" s="318">
        <f>COUNTIF(D54:BK54,"3")</f>
        <v>0</v>
      </c>
      <c r="BQ54" s="318">
        <f t="shared" si="27"/>
        <v>0</v>
      </c>
      <c r="BR54" s="318">
        <f t="shared" si="28"/>
        <v>0</v>
      </c>
      <c r="BS54" s="318">
        <f t="shared" si="29"/>
        <v>1</v>
      </c>
      <c r="BT54" s="319">
        <f t="shared" si="30"/>
        <v>1</v>
      </c>
      <c r="BU54" s="441">
        <f t="shared" si="31"/>
        <v>0</v>
      </c>
      <c r="BV54" s="318">
        <f t="shared" si="32"/>
        <v>1</v>
      </c>
      <c r="BW54" s="318">
        <f t="shared" si="33"/>
        <v>0</v>
      </c>
      <c r="BX54" s="318">
        <f t="shared" si="34"/>
        <v>1</v>
      </c>
      <c r="BY54" s="318">
        <f t="shared" si="35"/>
        <v>1</v>
      </c>
      <c r="BZ54" s="318">
        <f t="shared" si="36"/>
        <v>1</v>
      </c>
      <c r="CA54" s="318">
        <f t="shared" si="37"/>
        <v>1</v>
      </c>
      <c r="CB54" s="319">
        <f t="shared" si="38"/>
        <v>1</v>
      </c>
      <c r="CC54" s="441">
        <f t="shared" si="39"/>
        <v>1</v>
      </c>
      <c r="CD54" s="318">
        <f t="shared" si="40"/>
        <v>1</v>
      </c>
      <c r="CE54" s="318">
        <f t="shared" si="41"/>
        <v>1</v>
      </c>
      <c r="CF54" s="318">
        <f t="shared" si="42"/>
        <v>1</v>
      </c>
      <c r="CG54" s="318">
        <f t="shared" si="43"/>
        <v>1</v>
      </c>
      <c r="CH54" s="318">
        <f t="shared" si="44"/>
        <v>0</v>
      </c>
      <c r="CI54" s="318">
        <f t="shared" si="45"/>
        <v>1</v>
      </c>
      <c r="CJ54" s="318">
        <f t="shared" si="46"/>
        <v>1</v>
      </c>
      <c r="CK54" s="319">
        <f t="shared" si="47"/>
        <v>1</v>
      </c>
      <c r="CL54" s="322">
        <f t="shared" si="48"/>
        <v>2</v>
      </c>
      <c r="CM54" s="318">
        <f t="shared" si="49"/>
        <v>0</v>
      </c>
      <c r="CN54" s="319">
        <f t="shared" si="50"/>
        <v>0</v>
      </c>
      <c r="CO54" s="566"/>
    </row>
    <row r="55" spans="1:93" s="27" customFormat="1" ht="24.75" customHeight="1" x14ac:dyDescent="0.25">
      <c r="A55" s="479">
        <v>6</v>
      </c>
      <c r="B55" s="595" t="s">
        <v>137</v>
      </c>
      <c r="C55" s="769"/>
      <c r="D55" s="859">
        <v>6</v>
      </c>
      <c r="E55" s="74" t="s">
        <v>70</v>
      </c>
      <c r="F55" s="75">
        <v>38</v>
      </c>
      <c r="G55" s="125"/>
      <c r="H55" s="74" t="s">
        <v>89</v>
      </c>
      <c r="I55" s="111">
        <v>9</v>
      </c>
      <c r="J55" s="115"/>
      <c r="K55" s="74" t="s">
        <v>88</v>
      </c>
      <c r="L55" s="75">
        <v>41</v>
      </c>
      <c r="M55" s="115"/>
      <c r="N55" s="332" t="s">
        <v>70</v>
      </c>
      <c r="O55" s="75">
        <v>39</v>
      </c>
      <c r="P55" s="115"/>
      <c r="Q55" s="71" t="s">
        <v>75</v>
      </c>
      <c r="R55" s="111">
        <v>45</v>
      </c>
      <c r="S55" s="115"/>
      <c r="T55" s="251"/>
      <c r="U55" s="743"/>
      <c r="V55" s="78">
        <v>6</v>
      </c>
      <c r="W55" s="74" t="s">
        <v>72</v>
      </c>
      <c r="X55" s="75">
        <v>43</v>
      </c>
      <c r="Y55" s="125"/>
      <c r="Z55" s="74" t="s">
        <v>80</v>
      </c>
      <c r="AA55" s="358">
        <v>25</v>
      </c>
      <c r="AB55" s="125"/>
      <c r="AC55" s="74" t="s">
        <v>115</v>
      </c>
      <c r="AD55" s="358">
        <v>1</v>
      </c>
      <c r="AE55" s="115">
        <v>3</v>
      </c>
      <c r="AF55" s="74" t="s">
        <v>88</v>
      </c>
      <c r="AG55" s="358">
        <v>24</v>
      </c>
      <c r="AH55" s="115"/>
      <c r="AI55" s="66"/>
      <c r="AJ55" s="737"/>
      <c r="AK55" s="82">
        <v>6</v>
      </c>
      <c r="AL55" s="71" t="s">
        <v>98</v>
      </c>
      <c r="AM55" s="263">
        <v>23</v>
      </c>
      <c r="AN55" s="266">
        <v>42</v>
      </c>
      <c r="AO55" s="85" t="s">
        <v>111</v>
      </c>
      <c r="AP55" s="264" t="s">
        <v>110</v>
      </c>
      <c r="AQ55" s="77"/>
      <c r="AR55" s="74" t="s">
        <v>71</v>
      </c>
      <c r="AS55" s="263">
        <v>30</v>
      </c>
      <c r="AT55" s="266">
        <v>44</v>
      </c>
      <c r="AU55" s="74" t="s">
        <v>79</v>
      </c>
      <c r="AV55" s="111"/>
      <c r="AW55" s="77">
        <v>26</v>
      </c>
      <c r="AX55" s="66"/>
      <c r="AY55" s="479">
        <v>6</v>
      </c>
      <c r="AZ55" s="595" t="s">
        <v>137</v>
      </c>
      <c r="BA55" s="876"/>
      <c r="BB55" s="529">
        <v>6</v>
      </c>
      <c r="BC55" s="74" t="s">
        <v>94</v>
      </c>
      <c r="BD55" s="71">
        <v>40</v>
      </c>
      <c r="BE55" s="76"/>
      <c r="BF55" s="74" t="s">
        <v>75</v>
      </c>
      <c r="BG55" s="76">
        <v>13</v>
      </c>
      <c r="BH55" s="74" t="s">
        <v>78</v>
      </c>
      <c r="BI55" s="76">
        <v>27</v>
      </c>
      <c r="BJ55" s="83" t="s">
        <v>100</v>
      </c>
      <c r="BK55" s="261" t="s">
        <v>101</v>
      </c>
      <c r="BL55" s="15"/>
      <c r="BM55" s="15"/>
      <c r="BN55" s="328">
        <v>6</v>
      </c>
      <c r="BO55" s="441">
        <f t="shared" si="58"/>
        <v>1</v>
      </c>
      <c r="BP55" s="318">
        <f>COUNTIF(D55:BK55,"3")</f>
        <v>1</v>
      </c>
      <c r="BQ55" s="318">
        <f t="shared" si="27"/>
        <v>1</v>
      </c>
      <c r="BR55" s="318">
        <f t="shared" si="28"/>
        <v>0</v>
      </c>
      <c r="BS55" s="318">
        <f t="shared" si="29"/>
        <v>0</v>
      </c>
      <c r="BT55" s="319">
        <f t="shared" si="30"/>
        <v>1</v>
      </c>
      <c r="BU55" s="441">
        <f t="shared" si="31"/>
        <v>0</v>
      </c>
      <c r="BV55" s="318">
        <f t="shared" si="32"/>
        <v>0</v>
      </c>
      <c r="BW55" s="318">
        <f t="shared" si="33"/>
        <v>1</v>
      </c>
      <c r="BX55" s="318">
        <f t="shared" si="34"/>
        <v>1</v>
      </c>
      <c r="BY55" s="318">
        <f t="shared" si="35"/>
        <v>1</v>
      </c>
      <c r="BZ55" s="318">
        <f t="shared" si="36"/>
        <v>1</v>
      </c>
      <c r="CA55" s="318">
        <f t="shared" si="37"/>
        <v>1</v>
      </c>
      <c r="CB55" s="319">
        <f t="shared" si="38"/>
        <v>1</v>
      </c>
      <c r="CC55" s="441">
        <f t="shared" si="39"/>
        <v>0</v>
      </c>
      <c r="CD55" s="318">
        <f t="shared" si="40"/>
        <v>1</v>
      </c>
      <c r="CE55" s="318">
        <f t="shared" si="41"/>
        <v>1</v>
      </c>
      <c r="CF55" s="318">
        <f t="shared" si="42"/>
        <v>1</v>
      </c>
      <c r="CG55" s="318">
        <f t="shared" si="43"/>
        <v>1</v>
      </c>
      <c r="CH55" s="318">
        <f t="shared" si="44"/>
        <v>1</v>
      </c>
      <c r="CI55" s="318">
        <f t="shared" si="45"/>
        <v>1</v>
      </c>
      <c r="CJ55" s="318">
        <f t="shared" si="46"/>
        <v>1</v>
      </c>
      <c r="CK55" s="319">
        <f t="shared" si="47"/>
        <v>1</v>
      </c>
      <c r="CL55" s="322">
        <f t="shared" si="48"/>
        <v>1</v>
      </c>
      <c r="CM55" s="318">
        <f t="shared" si="49"/>
        <v>1</v>
      </c>
      <c r="CN55" s="319">
        <f t="shared" si="50"/>
        <v>0</v>
      </c>
      <c r="CO55" s="566"/>
    </row>
    <row r="56" spans="1:93" s="6" customFormat="1" ht="24.75" customHeight="1" x14ac:dyDescent="0.35">
      <c r="A56" s="479">
        <v>7</v>
      </c>
      <c r="B56" s="595" t="s">
        <v>138</v>
      </c>
      <c r="C56" s="769"/>
      <c r="D56" s="867">
        <v>7</v>
      </c>
      <c r="E56" s="221"/>
      <c r="F56" s="176"/>
      <c r="G56" s="126"/>
      <c r="H56" s="74" t="s">
        <v>78</v>
      </c>
      <c r="I56" s="111">
        <v>27</v>
      </c>
      <c r="J56" s="177"/>
      <c r="K56" s="114" t="s">
        <v>80</v>
      </c>
      <c r="L56" s="176">
        <v>25</v>
      </c>
      <c r="M56" s="177"/>
      <c r="N56" s="340"/>
      <c r="O56" s="176"/>
      <c r="P56" s="177"/>
      <c r="Q56" s="71" t="s">
        <v>72</v>
      </c>
      <c r="R56" s="111">
        <v>43</v>
      </c>
      <c r="S56" s="115"/>
      <c r="T56" s="252"/>
      <c r="U56" s="743"/>
      <c r="V56" s="90">
        <v>7</v>
      </c>
      <c r="W56" s="74" t="s">
        <v>98</v>
      </c>
      <c r="X56" s="75">
        <v>23</v>
      </c>
      <c r="Y56" s="127">
        <v>42</v>
      </c>
      <c r="Z56" s="74" t="s">
        <v>116</v>
      </c>
      <c r="AA56" s="358">
        <v>9</v>
      </c>
      <c r="AB56" s="126"/>
      <c r="AC56" s="86" t="s">
        <v>89</v>
      </c>
      <c r="AD56" s="361">
        <v>39</v>
      </c>
      <c r="AE56" s="123"/>
      <c r="AF56" s="86" t="s">
        <v>89</v>
      </c>
      <c r="AG56" s="361">
        <v>9</v>
      </c>
      <c r="AH56" s="115"/>
      <c r="AI56" s="89"/>
      <c r="AJ56" s="737"/>
      <c r="AK56" s="92">
        <v>7</v>
      </c>
      <c r="AL56" s="91" t="s">
        <v>89</v>
      </c>
      <c r="AM56" s="283">
        <v>10</v>
      </c>
      <c r="AN56" s="284"/>
      <c r="AO56" s="86" t="s">
        <v>108</v>
      </c>
      <c r="AP56" s="283">
        <v>45</v>
      </c>
      <c r="AQ56" s="88"/>
      <c r="AR56" s="74" t="s">
        <v>113</v>
      </c>
      <c r="AS56" s="263">
        <v>41</v>
      </c>
      <c r="AT56" s="266"/>
      <c r="AU56" s="74" t="s">
        <v>109</v>
      </c>
      <c r="AV56" s="110"/>
      <c r="AW56" s="88" t="s">
        <v>101</v>
      </c>
      <c r="AX56" s="89"/>
      <c r="AY56" s="479">
        <v>7</v>
      </c>
      <c r="AZ56" s="595" t="s">
        <v>138</v>
      </c>
      <c r="BA56" s="876"/>
      <c r="BB56" s="529">
        <v>7</v>
      </c>
      <c r="BC56" s="74" t="s">
        <v>82</v>
      </c>
      <c r="BD56" s="561" t="s">
        <v>117</v>
      </c>
      <c r="BE56" s="76">
        <v>11</v>
      </c>
      <c r="BF56" s="74" t="s">
        <v>82</v>
      </c>
      <c r="BG56" s="76">
        <v>24</v>
      </c>
      <c r="BH56" s="74" t="s">
        <v>98</v>
      </c>
      <c r="BI56" s="76">
        <v>21</v>
      </c>
      <c r="BJ56" s="83" t="s">
        <v>79</v>
      </c>
      <c r="BK56" s="261">
        <v>26</v>
      </c>
      <c r="BL56" s="33"/>
      <c r="BM56" s="33"/>
      <c r="BN56" s="328">
        <v>7</v>
      </c>
      <c r="BO56" s="441">
        <f t="shared" si="58"/>
        <v>0</v>
      </c>
      <c r="BP56" s="318">
        <f>COUNTIF(D56:BK56,"3")</f>
        <v>0</v>
      </c>
      <c r="BQ56" s="318">
        <f t="shared" si="27"/>
        <v>2</v>
      </c>
      <c r="BR56" s="318">
        <f t="shared" si="28"/>
        <v>1</v>
      </c>
      <c r="BS56" s="318">
        <f t="shared" si="29"/>
        <v>1</v>
      </c>
      <c r="BT56" s="319">
        <f t="shared" si="30"/>
        <v>0</v>
      </c>
      <c r="BU56" s="441">
        <f t="shared" si="31"/>
        <v>1</v>
      </c>
      <c r="BV56" s="318">
        <f t="shared" si="32"/>
        <v>0</v>
      </c>
      <c r="BW56" s="318">
        <f t="shared" si="33"/>
        <v>1</v>
      </c>
      <c r="BX56" s="318">
        <f t="shared" si="34"/>
        <v>1</v>
      </c>
      <c r="BY56" s="318">
        <f t="shared" si="35"/>
        <v>1</v>
      </c>
      <c r="BZ56" s="318">
        <f t="shared" si="36"/>
        <v>1</v>
      </c>
      <c r="CA56" s="318">
        <f t="shared" si="37"/>
        <v>1</v>
      </c>
      <c r="CB56" s="319">
        <f t="shared" si="38"/>
        <v>0</v>
      </c>
      <c r="CC56" s="441">
        <f t="shared" si="39"/>
        <v>0</v>
      </c>
      <c r="CD56" s="318">
        <f t="shared" si="40"/>
        <v>0</v>
      </c>
      <c r="CE56" s="318">
        <f t="shared" si="41"/>
        <v>1</v>
      </c>
      <c r="CF56" s="318">
        <f t="shared" si="42"/>
        <v>0</v>
      </c>
      <c r="CG56" s="318">
        <f t="shared" si="43"/>
        <v>1</v>
      </c>
      <c r="CH56" s="318">
        <f t="shared" si="44"/>
        <v>1</v>
      </c>
      <c r="CI56" s="318">
        <f t="shared" si="45"/>
        <v>1</v>
      </c>
      <c r="CJ56" s="318">
        <f t="shared" si="46"/>
        <v>0</v>
      </c>
      <c r="CK56" s="319">
        <f t="shared" si="47"/>
        <v>1</v>
      </c>
      <c r="CL56" s="322">
        <f t="shared" si="48"/>
        <v>1</v>
      </c>
      <c r="CM56" s="318">
        <f t="shared" si="49"/>
        <v>0</v>
      </c>
      <c r="CN56" s="319">
        <f t="shared" si="50"/>
        <v>0</v>
      </c>
      <c r="CO56" s="567">
        <v>15</v>
      </c>
    </row>
    <row r="57" spans="1:93" s="44" customFormat="1" ht="32.1" customHeight="1" thickBot="1" x14ac:dyDescent="0.4">
      <c r="A57" s="481"/>
      <c r="B57" s="456"/>
      <c r="C57" s="770"/>
      <c r="D57" s="868"/>
      <c r="E57" s="170"/>
      <c r="F57" s="502"/>
      <c r="G57" s="504"/>
      <c r="H57" s="168"/>
      <c r="I57" s="299"/>
      <c r="J57" s="503"/>
      <c r="K57" s="168"/>
      <c r="L57" s="746"/>
      <c r="M57" s="747"/>
      <c r="N57" s="343"/>
      <c r="O57" s="502"/>
      <c r="P57" s="503"/>
      <c r="Q57" s="310"/>
      <c r="R57" s="300"/>
      <c r="S57" s="503"/>
      <c r="T57" s="254"/>
      <c r="U57" s="744"/>
      <c r="V57" s="161"/>
      <c r="W57" s="171"/>
      <c r="X57" s="748"/>
      <c r="Y57" s="749"/>
      <c r="Z57" s="168"/>
      <c r="AA57" s="368"/>
      <c r="AB57" s="504"/>
      <c r="AC57" s="171"/>
      <c r="AD57" s="375"/>
      <c r="AE57" s="503"/>
      <c r="AF57" s="168"/>
      <c r="AG57" s="368"/>
      <c r="AH57" s="453"/>
      <c r="AI57" s="116"/>
      <c r="AJ57" s="739"/>
      <c r="AK57" s="248"/>
      <c r="AL57" s="185"/>
      <c r="AM57" s="750"/>
      <c r="AN57" s="751"/>
      <c r="AO57" s="168"/>
      <c r="AP57" s="748"/>
      <c r="AQ57" s="749"/>
      <c r="AR57" s="171"/>
      <c r="AS57" s="280"/>
      <c r="AT57" s="727"/>
      <c r="AU57" s="117"/>
      <c r="AV57" s="297"/>
      <c r="AW57" s="726"/>
      <c r="AX57" s="254"/>
      <c r="AY57" s="481"/>
      <c r="AZ57" s="456"/>
      <c r="BA57" s="878"/>
      <c r="BB57" s="161"/>
      <c r="BC57" s="118"/>
      <c r="BD57" s="339"/>
      <c r="BE57" s="186"/>
      <c r="BF57" s="162"/>
      <c r="BG57" s="186"/>
      <c r="BH57" s="168"/>
      <c r="BI57" s="163"/>
      <c r="BJ57" s="849" t="s">
        <v>103</v>
      </c>
      <c r="BK57" s="533">
        <v>26</v>
      </c>
      <c r="BL57" s="45"/>
      <c r="BM57" s="45"/>
      <c r="BN57" s="329">
        <v>8</v>
      </c>
      <c r="BO57" s="442">
        <f t="shared" si="58"/>
        <v>0</v>
      </c>
      <c r="BP57" s="320">
        <f>COUNTIF(D57:BK57,"3")</f>
        <v>0</v>
      </c>
      <c r="BQ57" s="320">
        <f t="shared" si="27"/>
        <v>0</v>
      </c>
      <c r="BR57" s="320">
        <f t="shared" si="28"/>
        <v>0</v>
      </c>
      <c r="BS57" s="320">
        <f t="shared" si="29"/>
        <v>0</v>
      </c>
      <c r="BT57" s="321">
        <f t="shared" si="30"/>
        <v>0</v>
      </c>
      <c r="BU57" s="442">
        <f t="shared" si="31"/>
        <v>0</v>
      </c>
      <c r="BV57" s="320">
        <f t="shared" si="32"/>
        <v>0</v>
      </c>
      <c r="BW57" s="320">
        <f t="shared" si="33"/>
        <v>0</v>
      </c>
      <c r="BX57" s="320">
        <f t="shared" si="34"/>
        <v>0</v>
      </c>
      <c r="BY57" s="320">
        <f t="shared" si="35"/>
        <v>0</v>
      </c>
      <c r="BZ57" s="320">
        <f t="shared" si="36"/>
        <v>1</v>
      </c>
      <c r="CA57" s="320">
        <f t="shared" si="37"/>
        <v>0</v>
      </c>
      <c r="CB57" s="321">
        <f t="shared" si="38"/>
        <v>0</v>
      </c>
      <c r="CC57" s="442">
        <f t="shared" si="39"/>
        <v>0</v>
      </c>
      <c r="CD57" s="320">
        <f t="shared" si="40"/>
        <v>0</v>
      </c>
      <c r="CE57" s="320">
        <f t="shared" si="41"/>
        <v>0</v>
      </c>
      <c r="CF57" s="320">
        <f t="shared" si="42"/>
        <v>0</v>
      </c>
      <c r="CG57" s="320">
        <f t="shared" si="43"/>
        <v>0</v>
      </c>
      <c r="CH57" s="320">
        <f t="shared" si="44"/>
        <v>0</v>
      </c>
      <c r="CI57" s="320">
        <f t="shared" si="45"/>
        <v>0</v>
      </c>
      <c r="CJ57" s="320">
        <f t="shared" si="46"/>
        <v>0</v>
      </c>
      <c r="CK57" s="321">
        <f t="shared" si="47"/>
        <v>0</v>
      </c>
      <c r="CL57" s="323">
        <f t="shared" si="48"/>
        <v>0</v>
      </c>
      <c r="CM57" s="320">
        <f t="shared" si="49"/>
        <v>0</v>
      </c>
      <c r="CN57" s="321">
        <f t="shared" si="50"/>
        <v>0</v>
      </c>
      <c r="CO57" s="569"/>
    </row>
    <row r="58" spans="1:93" s="22" customFormat="1" ht="27" x14ac:dyDescent="0.35">
      <c r="A58" s="482"/>
      <c r="B58" s="253"/>
      <c r="C58" s="235"/>
      <c r="D58" s="232"/>
      <c r="E58" s="21"/>
      <c r="F58" s="21"/>
      <c r="G58" s="21"/>
      <c r="H58" s="21"/>
      <c r="I58" s="21"/>
      <c r="J58" s="21"/>
      <c r="K58" s="21"/>
      <c r="L58" s="21"/>
      <c r="M58" s="21"/>
      <c r="N58" s="344"/>
      <c r="O58" s="21"/>
      <c r="P58" s="21"/>
      <c r="Q58" s="21"/>
      <c r="R58" s="21"/>
      <c r="S58" s="21"/>
      <c r="T58" s="21"/>
      <c r="U58" s="238"/>
      <c r="V58" s="46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31"/>
      <c r="AJ58" s="48"/>
      <c r="AK58" s="249"/>
      <c r="AL58" s="21"/>
      <c r="AM58" s="273"/>
      <c r="AN58" s="273"/>
      <c r="AO58" s="21"/>
      <c r="AP58" s="273"/>
      <c r="AQ58" s="21"/>
      <c r="AR58" s="21"/>
      <c r="AS58" s="273"/>
      <c r="AT58" s="273"/>
      <c r="AU58" s="21"/>
      <c r="AV58" s="21"/>
      <c r="AW58" s="21"/>
      <c r="AX58" s="21"/>
      <c r="AY58" s="21"/>
      <c r="AZ58" s="20"/>
      <c r="BA58" s="879"/>
      <c r="BB58" s="31"/>
      <c r="BC58" s="21"/>
      <c r="BD58" s="21"/>
      <c r="BE58" s="21"/>
      <c r="BF58" s="21"/>
      <c r="BG58" s="21"/>
      <c r="BH58" s="21"/>
      <c r="BI58" s="21"/>
      <c r="BJ58" s="21"/>
      <c r="BK58" s="21"/>
      <c r="BO58" s="333">
        <f t="shared" ref="BO58:CH58" si="59">SUM(BO18:BO57)</f>
        <v>16</v>
      </c>
      <c r="BP58" s="333">
        <f t="shared" si="59"/>
        <v>17</v>
      </c>
      <c r="BQ58" s="333">
        <f t="shared" si="59"/>
        <v>29</v>
      </c>
      <c r="BR58" s="333">
        <f t="shared" si="59"/>
        <v>27</v>
      </c>
      <c r="BS58" s="333">
        <f t="shared" si="59"/>
        <v>31</v>
      </c>
      <c r="BT58" s="333">
        <f t="shared" si="59"/>
        <v>25</v>
      </c>
      <c r="BU58" s="333">
        <f t="shared" si="59"/>
        <v>3</v>
      </c>
      <c r="BV58" s="333">
        <f t="shared" si="59"/>
        <v>29</v>
      </c>
      <c r="BW58" s="333">
        <f t="shared" si="59"/>
        <v>17</v>
      </c>
      <c r="BX58" s="333">
        <f t="shared" si="59"/>
        <v>29</v>
      </c>
      <c r="BY58" s="333">
        <f t="shared" si="59"/>
        <v>31</v>
      </c>
      <c r="BZ58" s="333">
        <f t="shared" si="59"/>
        <v>35</v>
      </c>
      <c r="CA58" s="333">
        <f t="shared" si="59"/>
        <v>34</v>
      </c>
      <c r="CB58" s="333">
        <f t="shared" si="59"/>
        <v>31</v>
      </c>
      <c r="CC58" s="333">
        <f t="shared" si="59"/>
        <v>25</v>
      </c>
      <c r="CD58" s="333">
        <f t="shared" si="59"/>
        <v>28</v>
      </c>
      <c r="CE58" s="333">
        <f t="shared" si="59"/>
        <v>23</v>
      </c>
      <c r="CF58" s="333">
        <f t="shared" si="59"/>
        <v>23</v>
      </c>
      <c r="CG58" s="333">
        <f t="shared" si="59"/>
        <v>29</v>
      </c>
      <c r="CH58" s="333">
        <f t="shared" si="59"/>
        <v>19</v>
      </c>
      <c r="CI58" s="333">
        <f t="shared" ref="CI58:CN58" si="60">SUM(CI18:CI57)</f>
        <v>34</v>
      </c>
      <c r="CJ58" s="333">
        <f t="shared" si="60"/>
        <v>32</v>
      </c>
      <c r="CK58" s="333">
        <f t="shared" si="60"/>
        <v>27</v>
      </c>
      <c r="CL58" s="333">
        <f t="shared" si="60"/>
        <v>51</v>
      </c>
      <c r="CM58" s="333">
        <f t="shared" si="60"/>
        <v>2</v>
      </c>
      <c r="CN58" s="333">
        <f t="shared" si="60"/>
        <v>0</v>
      </c>
      <c r="CO58" s="570"/>
    </row>
    <row r="59" spans="1:93" s="856" customFormat="1" ht="23.25" x14ac:dyDescent="0.35">
      <c r="A59" s="251"/>
      <c r="B59" s="251"/>
      <c r="C59" s="50"/>
      <c r="D59" s="51"/>
      <c r="E59" s="50"/>
      <c r="F59" s="50"/>
      <c r="G59" s="51"/>
      <c r="H59" s="730" t="s">
        <v>12</v>
      </c>
      <c r="I59" s="730"/>
      <c r="J59" s="730"/>
      <c r="K59" s="730"/>
      <c r="L59" s="730" t="s">
        <v>13</v>
      </c>
      <c r="M59" s="730"/>
      <c r="N59" s="345"/>
      <c r="O59" s="730"/>
      <c r="P59" s="730"/>
      <c r="Q59" s="51"/>
      <c r="R59" s="51"/>
      <c r="S59" s="51"/>
      <c r="T59" s="51"/>
      <c r="U59" s="51"/>
      <c r="W59" s="50"/>
      <c r="X59" s="51"/>
      <c r="Y59" s="730" t="s">
        <v>12</v>
      </c>
      <c r="Z59" s="730"/>
      <c r="AA59" s="730"/>
      <c r="AB59" s="730"/>
      <c r="AC59" s="730" t="s">
        <v>13</v>
      </c>
      <c r="AD59" s="730"/>
      <c r="AE59" s="730"/>
      <c r="AF59" s="730"/>
      <c r="AG59" s="730"/>
      <c r="AH59" s="730"/>
      <c r="AI59" s="250"/>
      <c r="AJ59" s="250"/>
      <c r="AK59" s="250"/>
      <c r="AL59" s="51"/>
      <c r="AM59" s="857"/>
      <c r="AN59" s="857"/>
      <c r="AO59" s="730" t="s">
        <v>12</v>
      </c>
      <c r="AP59" s="857"/>
      <c r="AQ59" s="220"/>
      <c r="AR59" s="220"/>
      <c r="AS59" s="857"/>
      <c r="AT59" s="857"/>
      <c r="AU59" s="730" t="s">
        <v>13</v>
      </c>
      <c r="AV59" s="730"/>
      <c r="AW59" s="220"/>
      <c r="AX59" s="220"/>
      <c r="AY59" s="220"/>
      <c r="AZ59" s="51"/>
      <c r="BA59" s="880"/>
      <c r="BB59" s="250"/>
      <c r="BC59" s="220"/>
      <c r="BD59" s="220"/>
      <c r="BE59" s="220"/>
      <c r="BF59" s="220" t="s">
        <v>11</v>
      </c>
      <c r="BG59" s="220"/>
      <c r="BH59" s="220"/>
      <c r="BI59" s="220"/>
      <c r="BJ59" s="220"/>
      <c r="BK59" s="220"/>
      <c r="CO59" s="50"/>
    </row>
    <row r="60" spans="1:93" s="26" customFormat="1" x14ac:dyDescent="0.25">
      <c r="A60" s="251"/>
      <c r="B60" s="251"/>
      <c r="C60" s="236"/>
      <c r="D60" s="52"/>
      <c r="E60" s="24"/>
      <c r="F60" s="24"/>
      <c r="G60" s="24"/>
      <c r="H60" s="17"/>
      <c r="I60" s="24"/>
      <c r="J60" s="24"/>
      <c r="K60" s="17"/>
      <c r="L60" s="24"/>
      <c r="M60" s="24"/>
      <c r="N60" s="349"/>
      <c r="O60" s="24"/>
      <c r="P60" s="24"/>
      <c r="Q60" s="24"/>
      <c r="R60" s="24"/>
      <c r="S60" s="24"/>
      <c r="T60" s="24"/>
      <c r="U60" s="239"/>
      <c r="V60" s="4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32"/>
      <c r="AJ60" s="49"/>
      <c r="AK60" s="250"/>
      <c r="AL60" s="17"/>
      <c r="AM60" s="274"/>
      <c r="AN60" s="274"/>
      <c r="AO60" s="24"/>
      <c r="AP60" s="274"/>
      <c r="AQ60" s="24"/>
      <c r="AR60" s="24"/>
      <c r="AS60" s="274"/>
      <c r="AT60" s="274"/>
      <c r="AU60" s="24"/>
      <c r="AV60" s="24"/>
      <c r="AW60" s="25"/>
      <c r="AX60" s="25"/>
      <c r="AY60" s="25"/>
      <c r="AZ60" s="24"/>
      <c r="BA60" s="881"/>
      <c r="BB60" s="32"/>
      <c r="BC60" s="23"/>
      <c r="BD60" s="23"/>
      <c r="BE60" s="24"/>
      <c r="BF60" s="50"/>
      <c r="BG60" s="17"/>
      <c r="BH60" s="17"/>
      <c r="BI60" s="17"/>
      <c r="BJ60" s="25"/>
      <c r="BK60" s="25"/>
      <c r="BX60" s="19"/>
      <c r="CG60" s="19"/>
      <c r="CO60" s="571"/>
    </row>
    <row r="61" spans="1:93" ht="44.25" x14ac:dyDescent="0.25">
      <c r="A61" s="251"/>
      <c r="B61" s="251"/>
      <c r="E61" s="351">
        <f>COUNTA(E18:E57)</f>
        <v>33</v>
      </c>
      <c r="F61" s="351"/>
      <c r="G61" s="351"/>
      <c r="H61" s="351">
        <f>COUNTA(H18:H57)</f>
        <v>33</v>
      </c>
      <c r="I61" s="351"/>
      <c r="J61" s="351"/>
      <c r="K61" s="351">
        <f>COUNTA(K18:K57)</f>
        <v>33</v>
      </c>
      <c r="L61" s="351"/>
      <c r="M61" s="351"/>
      <c r="N61" s="359">
        <f>COUNTA(N18:N57)</f>
        <v>33</v>
      </c>
      <c r="O61" s="351"/>
      <c r="P61" s="351"/>
      <c r="Q61" s="351">
        <f>COUNTA(Q18:Q57)</f>
        <v>33</v>
      </c>
      <c r="R61" s="351"/>
      <c r="S61" s="351"/>
      <c r="T61" s="351"/>
      <c r="U61" s="351"/>
      <c r="V61" s="351"/>
      <c r="W61" s="351">
        <f>COUNTA(W18:W57)</f>
        <v>34</v>
      </c>
      <c r="X61" s="351"/>
      <c r="Y61" s="351"/>
      <c r="Z61" s="359">
        <f>COUNTA(Z18:Z57)</f>
        <v>34</v>
      </c>
      <c r="AA61" s="351"/>
      <c r="AB61" s="351"/>
      <c r="AC61" s="351">
        <f>COUNTA(AC18:AC57)</f>
        <v>34</v>
      </c>
      <c r="AD61" s="351"/>
      <c r="AE61" s="351"/>
      <c r="AF61" s="351">
        <f>COUNTA(AF18:AF57)</f>
        <v>34</v>
      </c>
      <c r="AG61" s="351"/>
      <c r="AH61" s="351"/>
      <c r="AI61" s="351"/>
      <c r="AJ61" s="351"/>
      <c r="AK61" s="351"/>
      <c r="AL61" s="351">
        <f>COUNTA(AL18:AL57)</f>
        <v>35</v>
      </c>
      <c r="AM61" s="351"/>
      <c r="AN61" s="351"/>
      <c r="AO61" s="351">
        <f>COUNTA(AO18:AO57)</f>
        <v>34</v>
      </c>
      <c r="AP61" s="351"/>
      <c r="AQ61" s="351"/>
      <c r="AR61" s="351">
        <f>COUNTA(AR18:AR57)</f>
        <v>35</v>
      </c>
      <c r="AS61" s="351"/>
      <c r="AT61" s="351"/>
      <c r="AU61" s="351">
        <f>COUNTA(AU18:AU57)</f>
        <v>34</v>
      </c>
      <c r="AV61" s="351"/>
      <c r="AW61" s="351"/>
      <c r="AX61" s="351"/>
      <c r="AY61" s="351"/>
      <c r="AZ61" s="351"/>
      <c r="BA61" s="845"/>
      <c r="BB61" s="351">
        <f>COUNTA(BB18:BB57)</f>
        <v>35</v>
      </c>
      <c r="BC61" s="351">
        <f>COUNTA(BC18:BC57)</f>
        <v>34</v>
      </c>
      <c r="BD61" s="351"/>
      <c r="BE61" s="351"/>
      <c r="BF61" s="351">
        <f>COUNTA(BF18:BF57)</f>
        <v>35</v>
      </c>
      <c r="BG61" s="351"/>
      <c r="BH61" s="351">
        <f>COUNTA(BH18:BH57)</f>
        <v>36</v>
      </c>
      <c r="BI61" s="351"/>
      <c r="BJ61" s="351">
        <f>COUNTA(BJ18:BJ57)</f>
        <v>36</v>
      </c>
      <c r="BK61" s="351"/>
      <c r="BS61" t="s">
        <v>81</v>
      </c>
      <c r="BT61">
        <v>57</v>
      </c>
    </row>
    <row r="62" spans="1:93" s="355" customFormat="1" ht="37.5" x14ac:dyDescent="0.5">
      <c r="A62" s="251"/>
      <c r="B62" s="251"/>
      <c r="C62" s="352"/>
      <c r="D62" s="352"/>
      <c r="E62" s="352">
        <v>34</v>
      </c>
      <c r="F62" s="352"/>
      <c r="G62" s="352"/>
      <c r="H62" s="353"/>
      <c r="I62" s="352"/>
      <c r="J62" s="352"/>
      <c r="K62" s="353"/>
      <c r="L62" s="352"/>
      <c r="M62" s="352"/>
      <c r="N62" s="354"/>
      <c r="O62" s="352"/>
      <c r="P62" s="352"/>
      <c r="Q62" s="352"/>
      <c r="R62" s="352"/>
      <c r="S62" s="352"/>
      <c r="T62" s="352"/>
      <c r="U62" s="352"/>
      <c r="W62" s="353">
        <v>35</v>
      </c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6"/>
      <c r="AJ62" s="356"/>
      <c r="AK62" s="356"/>
      <c r="AL62" s="353">
        <v>36</v>
      </c>
      <c r="AM62" s="357"/>
      <c r="AN62" s="357"/>
      <c r="AO62" s="352">
        <v>35</v>
      </c>
      <c r="AP62" s="357"/>
      <c r="AQ62" s="352"/>
      <c r="AR62" s="352">
        <v>36</v>
      </c>
      <c r="AS62" s="357"/>
      <c r="AT62" s="357"/>
      <c r="AU62" s="352">
        <v>35</v>
      </c>
      <c r="AV62" s="352"/>
      <c r="AW62" s="352"/>
      <c r="AX62" s="352"/>
      <c r="AY62" s="352"/>
      <c r="AZ62" s="352"/>
      <c r="BA62" s="882"/>
      <c r="BB62" s="356"/>
      <c r="BC62" s="352"/>
      <c r="BD62" s="352"/>
      <c r="BE62" s="352"/>
      <c r="BF62" s="353"/>
      <c r="BG62" s="353"/>
      <c r="BH62" s="353"/>
      <c r="BI62" s="353"/>
      <c r="BJ62" s="352"/>
      <c r="BK62" s="352"/>
      <c r="BX62" s="378"/>
      <c r="CG62" s="378"/>
      <c r="CO62" s="563"/>
    </row>
    <row r="63" spans="1:93" x14ac:dyDescent="0.25">
      <c r="A63" s="251"/>
      <c r="B63" s="251"/>
      <c r="Q63" s="240" t="s">
        <v>72</v>
      </c>
    </row>
    <row r="64" spans="1:93" x14ac:dyDescent="0.25">
      <c r="A64" s="251"/>
      <c r="B64" s="251"/>
      <c r="AO64" s="240"/>
    </row>
    <row r="65" spans="1:2" x14ac:dyDescent="0.35">
      <c r="A65" s="483"/>
      <c r="B65" s="251"/>
    </row>
    <row r="66" spans="1:2" x14ac:dyDescent="0.25">
      <c r="A66" s="482"/>
      <c r="B66" s="253"/>
    </row>
    <row r="67" spans="1:2" x14ac:dyDescent="0.25">
      <c r="A67" s="484"/>
      <c r="B67" s="484"/>
    </row>
    <row r="118" spans="1:93" s="12" customFormat="1" x14ac:dyDescent="0.25">
      <c r="A118"/>
      <c r="B118"/>
      <c r="C118" s="233"/>
      <c r="D118" s="240"/>
      <c r="F118" s="12">
        <v>15</v>
      </c>
      <c r="H118" s="13"/>
      <c r="K118" s="13"/>
      <c r="N118" s="350"/>
      <c r="U118" s="237"/>
      <c r="V118" s="28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4"/>
      <c r="AJ118" s="35"/>
      <c r="AK118" s="244"/>
      <c r="AL118" s="13"/>
      <c r="AM118" s="268"/>
      <c r="AN118" s="268"/>
      <c r="AP118" s="268"/>
      <c r="AS118" s="268"/>
      <c r="AT118" s="268"/>
      <c r="AW118" s="2"/>
      <c r="AX118" s="2"/>
      <c r="AY118" s="2"/>
      <c r="AZ118" s="1"/>
      <c r="BA118" s="869"/>
      <c r="BB118" s="14"/>
      <c r="BF118" s="13"/>
      <c r="BG118" s="13"/>
      <c r="BH118" s="13"/>
      <c r="BI118" s="13"/>
      <c r="BJ118" s="2"/>
      <c r="BK118" s="2"/>
      <c r="BL118"/>
      <c r="BM118"/>
      <c r="BN118"/>
      <c r="BO118"/>
      <c r="BP118"/>
      <c r="BQ118"/>
      <c r="BR118"/>
      <c r="BS118"/>
      <c r="BT118"/>
      <c r="BU118"/>
      <c r="BV118"/>
      <c r="BW118"/>
      <c r="BX118" s="4"/>
      <c r="BY118"/>
      <c r="BZ118"/>
      <c r="CA118"/>
      <c r="CB118"/>
      <c r="CC118"/>
      <c r="CD118"/>
      <c r="CE118"/>
      <c r="CF118"/>
      <c r="CG118" s="4"/>
      <c r="CH118"/>
      <c r="CI118"/>
      <c r="CJ118"/>
      <c r="CK118"/>
      <c r="CL118"/>
      <c r="CM118"/>
      <c r="CN118"/>
      <c r="CO118" s="564"/>
    </row>
  </sheetData>
  <mergeCells count="60">
    <mergeCell ref="D5:F5"/>
    <mergeCell ref="AK5:AM5"/>
    <mergeCell ref="D7:F7"/>
    <mergeCell ref="AK7:AM7"/>
    <mergeCell ref="D2:E2"/>
    <mergeCell ref="AK2:AL2"/>
    <mergeCell ref="AK3:AM3"/>
    <mergeCell ref="D4:F4"/>
    <mergeCell ref="AK4:AM4"/>
    <mergeCell ref="E12:Q12"/>
    <mergeCell ref="W12:AF12"/>
    <mergeCell ref="AL12:AW12"/>
    <mergeCell ref="BC12:BJ12"/>
    <mergeCell ref="E13:Q13"/>
    <mergeCell ref="W13:AF13"/>
    <mergeCell ref="AL13:AW13"/>
    <mergeCell ref="BC13:BJ13"/>
    <mergeCell ref="A15:B16"/>
    <mergeCell ref="C15:D16"/>
    <mergeCell ref="E15:G15"/>
    <mergeCell ref="U15:V16"/>
    <mergeCell ref="AJ15:AK16"/>
    <mergeCell ref="CL15:CL16"/>
    <mergeCell ref="CM15:CM16"/>
    <mergeCell ref="CN15:CN16"/>
    <mergeCell ref="U18:U25"/>
    <mergeCell ref="AJ18:AJ25"/>
    <mergeCell ref="BA18:BA25"/>
    <mergeCell ref="BA15:BB16"/>
    <mergeCell ref="AY15:AZ16"/>
    <mergeCell ref="BA26:BA33"/>
    <mergeCell ref="AM33:AN33"/>
    <mergeCell ref="AP33:AQ33"/>
    <mergeCell ref="BL15:BL16"/>
    <mergeCell ref="BM15:BM16"/>
    <mergeCell ref="BA34:BA41"/>
    <mergeCell ref="L41:M41"/>
    <mergeCell ref="X41:Y41"/>
    <mergeCell ref="AM41:AN41"/>
    <mergeCell ref="AP41:AQ41"/>
    <mergeCell ref="BA42:BA49"/>
    <mergeCell ref="X49:Y49"/>
    <mergeCell ref="C50:C57"/>
    <mergeCell ref="U50:U57"/>
    <mergeCell ref="AJ50:AJ57"/>
    <mergeCell ref="BA50:BA57"/>
    <mergeCell ref="L57:M57"/>
    <mergeCell ref="X57:Y57"/>
    <mergeCell ref="AM57:AN57"/>
    <mergeCell ref="AP57:AQ57"/>
    <mergeCell ref="C17:C25"/>
    <mergeCell ref="C42:C49"/>
    <mergeCell ref="U42:U49"/>
    <mergeCell ref="AJ42:AJ49"/>
    <mergeCell ref="C34:C41"/>
    <mergeCell ref="U34:U41"/>
    <mergeCell ref="AJ34:AJ41"/>
    <mergeCell ref="C26:C33"/>
    <mergeCell ref="U26:U33"/>
    <mergeCell ref="AJ26:AJ33"/>
  </mergeCells>
  <conditionalFormatting sqref="AR23">
    <cfRule type="duplicateValues" dxfId="12" priority="8"/>
  </conditionalFormatting>
  <conditionalFormatting sqref="AM18">
    <cfRule type="duplicateValues" dxfId="11" priority="7"/>
  </conditionalFormatting>
  <conditionalFormatting sqref="BC18:BJ18">
    <cfRule type="duplicateValues" dxfId="10" priority="9"/>
    <cfRule type="duplicateValues" dxfId="9" priority="10"/>
  </conditionalFormatting>
  <conditionalFormatting sqref="BO18:CN57">
    <cfRule type="cellIs" dxfId="8" priority="5" operator="equal">
      <formula>2</formula>
    </cfRule>
    <cfRule type="cellIs" dxfId="7" priority="6" operator="equal">
      <formula>1</formula>
    </cfRule>
  </conditionalFormatting>
  <conditionalFormatting sqref="BO17:CN17">
    <cfRule type="cellIs" dxfId="6" priority="2" operator="equal">
      <formula>2</formula>
    </cfRule>
    <cfRule type="cellIs" dxfId="5" priority="3" operator="equal">
      <formula>1</formula>
    </cfRule>
  </conditionalFormatting>
  <conditionalFormatting sqref="AM17">
    <cfRule type="duplicateValues" dxfId="4" priority="1"/>
  </conditionalFormatting>
  <pageMargins left="3.937007874015748E-2" right="3.937007874015748E-2" top="0.74803149606299213" bottom="0.74803149606299213" header="0.31496062992125984" footer="0.11811023622047245"/>
  <pageSetup paperSize="9" scale="10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CP62"/>
  <sheetViews>
    <sheetView tabSelected="1" topLeftCell="AR24" zoomScale="60" zoomScaleNormal="60" workbookViewId="0">
      <selection activeCell="BD32" sqref="BD32"/>
    </sheetView>
  </sheetViews>
  <sheetFormatPr defaultRowHeight="25.5" x14ac:dyDescent="0.25"/>
  <cols>
    <col min="1" max="1" width="5.140625" style="4" customWidth="1"/>
    <col min="2" max="2" width="23.140625" style="4" customWidth="1"/>
    <col min="3" max="3" width="4.5703125" style="151" customWidth="1"/>
    <col min="4" max="4" width="4.7109375" style="57" customWidth="1"/>
    <col min="5" max="5" width="31" style="3" customWidth="1"/>
    <col min="6" max="7" width="6.7109375" style="3" customWidth="1"/>
    <col min="8" max="8" width="31" style="3" customWidth="1"/>
    <col min="9" max="10" width="6.7109375" style="3" customWidth="1"/>
    <col min="11" max="11" width="31.140625" style="3" customWidth="1"/>
    <col min="12" max="13" width="6.7109375" style="3" customWidth="1"/>
    <col min="14" max="14" width="30.7109375" style="3" customWidth="1"/>
    <col min="15" max="16" width="6.7109375" style="3" customWidth="1"/>
    <col min="17" max="17" width="6.7109375" style="8" customWidth="1"/>
    <col min="18" max="18" width="5.28515625" style="151" customWidth="1"/>
    <col min="19" max="19" width="4.7109375" style="57" customWidth="1"/>
    <col min="20" max="20" width="32.28515625" style="3" customWidth="1"/>
    <col min="21" max="22" width="6.7109375" style="3" customWidth="1"/>
    <col min="23" max="23" width="30.7109375" style="3" customWidth="1"/>
    <col min="24" max="25" width="6.7109375" style="3" customWidth="1"/>
    <col min="26" max="26" width="31.5703125" style="3" customWidth="1"/>
    <col min="27" max="28" width="6.7109375" style="3" customWidth="1"/>
    <col min="29" max="29" width="33.42578125" style="3" bestFit="1" customWidth="1"/>
    <col min="30" max="32" width="6.7109375" style="3" customWidth="1"/>
    <col min="33" max="33" width="6.140625" style="151" customWidth="1"/>
    <col min="34" max="34" width="4.7109375" style="57" customWidth="1"/>
    <col min="35" max="35" width="31.28515625" style="3" customWidth="1"/>
    <col min="36" max="37" width="6.7109375" style="3" customWidth="1"/>
    <col min="38" max="38" width="30.7109375" style="3" customWidth="1"/>
    <col min="39" max="40" width="6.7109375" style="135" customWidth="1"/>
    <col min="41" max="41" width="31" style="3" customWidth="1"/>
    <col min="42" max="42" width="6.5703125" style="3" customWidth="1"/>
    <col min="43" max="43" width="6.7109375" style="3" customWidth="1"/>
    <col min="44" max="44" width="31.42578125" style="3" customWidth="1"/>
    <col min="45" max="45" width="7.7109375" style="3" customWidth="1"/>
    <col min="46" max="47" width="6.7109375" style="8" customWidth="1"/>
    <col min="48" max="48" width="3.7109375" style="3" customWidth="1"/>
    <col min="49" max="49" width="4.7109375" style="57" customWidth="1"/>
    <col min="50" max="50" width="36.85546875" style="3" customWidth="1"/>
    <col min="51" max="52" width="6.7109375" style="3" customWidth="1"/>
    <col min="53" max="53" width="32.42578125" style="3" customWidth="1"/>
    <col min="54" max="54" width="7.85546875" style="3" customWidth="1"/>
    <col min="55" max="55" width="6.7109375" style="3" customWidth="1"/>
    <col min="56" max="56" width="37.28515625" style="3" bestFit="1" customWidth="1"/>
    <col min="57" max="58" width="6.7109375" style="3" customWidth="1"/>
    <col min="59" max="59" width="36.5703125" style="3" customWidth="1"/>
    <col min="60" max="60" width="6.42578125" style="3" customWidth="1"/>
    <col min="61" max="61" width="6.7109375" style="3" customWidth="1"/>
    <col min="62" max="62" width="32" style="3" bestFit="1" customWidth="1"/>
    <col min="63" max="63" width="6.140625" style="3" customWidth="1"/>
    <col min="64" max="64" width="6.7109375" style="143" customWidth="1"/>
    <col min="65" max="65" width="5.7109375" style="5" customWidth="1"/>
    <col min="66" max="66" width="7.5703125" style="509" customWidth="1"/>
    <col min="67" max="90" width="6.28515625" style="4" customWidth="1"/>
    <col min="91" max="93" width="9.140625" style="4"/>
    <col min="94" max="94" width="9.140625" style="590"/>
    <col min="95" max="16384" width="9.140625" style="4"/>
  </cols>
  <sheetData>
    <row r="1" spans="1:94" x14ac:dyDescent="0.25">
      <c r="BN1" s="719"/>
    </row>
    <row r="2" spans="1:94" s="137" customFormat="1" ht="26.25" x14ac:dyDescent="0.4">
      <c r="B2" s="56"/>
      <c r="C2" s="136"/>
      <c r="D2" s="850" t="s">
        <v>173</v>
      </c>
      <c r="E2" s="850"/>
      <c r="F2" s="136"/>
      <c r="G2" s="136"/>
      <c r="H2" s="136"/>
      <c r="I2" s="136"/>
      <c r="J2" s="136"/>
      <c r="K2" s="136"/>
      <c r="L2" s="136"/>
      <c r="M2" s="136"/>
      <c r="N2" s="154"/>
      <c r="O2" s="154"/>
      <c r="P2" s="154"/>
      <c r="Q2" s="851"/>
      <c r="R2" s="56"/>
      <c r="S2" s="853" t="s">
        <v>173</v>
      </c>
      <c r="T2" s="853"/>
      <c r="U2" s="136"/>
      <c r="X2" s="136"/>
      <c r="Y2" s="136"/>
      <c r="Z2" s="136"/>
      <c r="AA2" s="136"/>
      <c r="AB2" s="136"/>
      <c r="AC2" s="136"/>
      <c r="AD2" s="136"/>
      <c r="AE2" s="136"/>
      <c r="AF2" s="56"/>
      <c r="AG2" s="136"/>
      <c r="AH2" s="850" t="s">
        <v>173</v>
      </c>
      <c r="AI2" s="850"/>
      <c r="AJ2" s="136"/>
      <c r="AN2" s="136"/>
      <c r="AO2" s="136"/>
      <c r="AP2" s="136"/>
      <c r="AQ2" s="136"/>
      <c r="AR2" s="136"/>
      <c r="AS2" s="154"/>
      <c r="AT2" s="136"/>
      <c r="AU2" s="136"/>
      <c r="AV2" s="154"/>
      <c r="AW2" s="853" t="s">
        <v>174</v>
      </c>
      <c r="AX2" s="853"/>
      <c r="AY2" s="136"/>
      <c r="AZ2" s="136"/>
      <c r="BC2" s="347"/>
      <c r="BD2" s="853"/>
      <c r="BE2" s="347"/>
      <c r="BF2" s="136"/>
      <c r="BG2" s="136"/>
      <c r="BH2" s="136"/>
      <c r="BI2" s="154"/>
      <c r="BJ2" s="719"/>
      <c r="BK2" s="854"/>
      <c r="CL2" s="136"/>
    </row>
    <row r="3" spans="1:94" s="137" customFormat="1" ht="26.25" x14ac:dyDescent="0.4">
      <c r="B3" s="56"/>
      <c r="C3" s="136"/>
      <c r="D3" s="852" t="s">
        <v>175</v>
      </c>
      <c r="E3" s="852"/>
      <c r="F3" s="136"/>
      <c r="G3" s="136"/>
      <c r="H3" s="136"/>
      <c r="I3" s="136"/>
      <c r="J3" s="136"/>
      <c r="K3" s="136"/>
      <c r="L3" s="136"/>
      <c r="M3" s="136"/>
      <c r="N3" s="154"/>
      <c r="O3" s="154"/>
      <c r="P3" s="154"/>
      <c r="Q3" s="851"/>
      <c r="R3" s="56"/>
      <c r="S3" s="852" t="s">
        <v>175</v>
      </c>
      <c r="T3" s="852"/>
      <c r="U3" s="136"/>
      <c r="X3" s="136"/>
      <c r="Y3" s="136"/>
      <c r="Z3" s="136"/>
      <c r="AA3" s="136"/>
      <c r="AB3" s="136"/>
      <c r="AC3" s="136"/>
      <c r="AD3" s="136"/>
      <c r="AE3" s="136"/>
      <c r="AF3" s="56"/>
      <c r="AG3" s="136"/>
      <c r="AH3" s="855" t="s">
        <v>175</v>
      </c>
      <c r="AI3" s="855"/>
      <c r="AJ3" s="855"/>
      <c r="AN3" s="136"/>
      <c r="AO3" s="136"/>
      <c r="AP3" s="136"/>
      <c r="AQ3" s="136"/>
      <c r="AR3" s="136"/>
      <c r="AS3" s="154"/>
      <c r="AT3" s="136"/>
      <c r="AU3" s="136"/>
      <c r="AV3" s="154"/>
      <c r="AW3" s="852" t="s">
        <v>176</v>
      </c>
      <c r="AX3" s="852"/>
      <c r="AY3" s="136"/>
      <c r="AZ3" s="136"/>
      <c r="BC3" s="852"/>
      <c r="BD3" s="852"/>
      <c r="BE3" s="852"/>
      <c r="BF3" s="136"/>
      <c r="BG3" s="136"/>
      <c r="BH3" s="136"/>
      <c r="BI3" s="154"/>
      <c r="BJ3" s="719"/>
      <c r="BK3" s="854"/>
      <c r="CL3" s="136"/>
    </row>
    <row r="4" spans="1:94" s="137" customFormat="1" ht="26.25" x14ac:dyDescent="0.4">
      <c r="B4" s="56"/>
      <c r="C4" s="136"/>
      <c r="D4" s="855" t="s">
        <v>177</v>
      </c>
      <c r="E4" s="855"/>
      <c r="F4" s="855"/>
      <c r="G4" s="136"/>
      <c r="H4" s="136"/>
      <c r="I4" s="136"/>
      <c r="J4" s="136"/>
      <c r="K4" s="136"/>
      <c r="L4" s="136"/>
      <c r="M4" s="136"/>
      <c r="N4" s="154"/>
      <c r="O4" s="154"/>
      <c r="P4" s="154"/>
      <c r="Q4" s="851"/>
      <c r="R4" s="56"/>
      <c r="S4" s="852" t="s">
        <v>177</v>
      </c>
      <c r="T4" s="852"/>
      <c r="U4" s="852"/>
      <c r="X4" s="136"/>
      <c r="Y4" s="136"/>
      <c r="Z4" s="136"/>
      <c r="AA4" s="136"/>
      <c r="AB4" s="136"/>
      <c r="AC4" s="136"/>
      <c r="AD4" s="136"/>
      <c r="AE4" s="136"/>
      <c r="AF4" s="56"/>
      <c r="AG4" s="136"/>
      <c r="AH4" s="855" t="s">
        <v>177</v>
      </c>
      <c r="AI4" s="855"/>
      <c r="AJ4" s="855"/>
      <c r="AN4" s="136"/>
      <c r="AO4" s="136"/>
      <c r="AP4" s="136"/>
      <c r="AQ4" s="136"/>
      <c r="AR4" s="136"/>
      <c r="AS4" s="154"/>
      <c r="AT4" s="136"/>
      <c r="AU4" s="136"/>
      <c r="AV4" s="154"/>
      <c r="AW4" s="852" t="s">
        <v>178</v>
      </c>
      <c r="AX4" s="852"/>
      <c r="AY4" s="136"/>
      <c r="AZ4" s="136"/>
      <c r="BC4" s="852"/>
      <c r="BD4" s="852"/>
      <c r="BE4" s="852"/>
      <c r="BF4" s="136"/>
      <c r="BG4" s="136"/>
      <c r="BH4" s="136"/>
      <c r="BI4" s="154"/>
      <c r="BJ4" s="719"/>
      <c r="BK4" s="854"/>
      <c r="CL4" s="136"/>
    </row>
    <row r="5" spans="1:94" s="137" customFormat="1" ht="26.25" x14ac:dyDescent="0.4">
      <c r="B5" s="56"/>
      <c r="C5" s="136"/>
      <c r="D5" s="855" t="s">
        <v>179</v>
      </c>
      <c r="E5" s="855"/>
      <c r="F5" s="855"/>
      <c r="G5" s="136"/>
      <c r="H5" s="136"/>
      <c r="I5" s="136"/>
      <c r="J5" s="136"/>
      <c r="K5" s="136"/>
      <c r="L5" s="136"/>
      <c r="M5" s="136"/>
      <c r="N5" s="154"/>
      <c r="O5" s="154"/>
      <c r="P5" s="154"/>
      <c r="Q5" s="851"/>
      <c r="R5" s="56"/>
      <c r="S5" s="852" t="s">
        <v>179</v>
      </c>
      <c r="T5" s="852"/>
      <c r="U5" s="852"/>
      <c r="X5" s="136"/>
      <c r="Y5" s="136"/>
      <c r="Z5" s="136"/>
      <c r="AA5" s="136"/>
      <c r="AB5" s="136"/>
      <c r="AC5" s="136"/>
      <c r="AD5" s="136"/>
      <c r="AE5" s="136"/>
      <c r="AF5" s="56"/>
      <c r="AG5" s="136"/>
      <c r="AH5" s="855" t="s">
        <v>180</v>
      </c>
      <c r="AI5" s="855"/>
      <c r="AJ5" s="855"/>
      <c r="AN5" s="136"/>
      <c r="AO5" s="136"/>
      <c r="AP5" s="136"/>
      <c r="AQ5" s="136"/>
      <c r="AR5" s="136"/>
      <c r="AS5" s="154"/>
      <c r="AT5" s="136"/>
      <c r="AU5" s="136"/>
      <c r="AV5" s="154"/>
      <c r="AW5" s="852" t="s">
        <v>179</v>
      </c>
      <c r="AX5" s="852"/>
      <c r="AY5" s="136"/>
      <c r="AZ5" s="136"/>
      <c r="BC5" s="852"/>
      <c r="BD5" s="852"/>
      <c r="BE5" s="852"/>
      <c r="BF5" s="136"/>
      <c r="BG5" s="136"/>
      <c r="BH5" s="136"/>
      <c r="BI5" s="154"/>
      <c r="BJ5" s="719"/>
      <c r="BK5" s="854"/>
      <c r="CL5" s="136"/>
    </row>
    <row r="6" spans="1:94" s="137" customFormat="1" ht="26.25" x14ac:dyDescent="0.4">
      <c r="B6" s="56"/>
      <c r="C6" s="136"/>
      <c r="D6" s="347"/>
      <c r="E6" s="136"/>
      <c r="F6" s="136"/>
      <c r="G6" s="136"/>
      <c r="H6" s="136"/>
      <c r="I6" s="136"/>
      <c r="J6" s="136"/>
      <c r="K6" s="136"/>
      <c r="L6" s="136"/>
      <c r="M6" s="136"/>
      <c r="N6" s="154"/>
      <c r="O6" s="154"/>
      <c r="P6" s="154"/>
      <c r="Q6" s="851"/>
      <c r="R6" s="56"/>
      <c r="S6" s="347"/>
      <c r="T6" s="136"/>
      <c r="U6" s="136"/>
      <c r="X6" s="136"/>
      <c r="Y6" s="136"/>
      <c r="Z6" s="136"/>
      <c r="AA6" s="136"/>
      <c r="AB6" s="136"/>
      <c r="AC6" s="136"/>
      <c r="AD6" s="136"/>
      <c r="AE6" s="136"/>
      <c r="AF6" s="56"/>
      <c r="AG6" s="136"/>
      <c r="AH6" s="347"/>
      <c r="AI6" s="136"/>
      <c r="AJ6" s="136"/>
      <c r="AN6" s="136"/>
      <c r="AO6" s="136"/>
      <c r="AP6" s="136"/>
      <c r="AQ6" s="136"/>
      <c r="AR6" s="136"/>
      <c r="AS6" s="154"/>
      <c r="AT6" s="136"/>
      <c r="AU6" s="136"/>
      <c r="AV6" s="154"/>
      <c r="AW6" s="852"/>
      <c r="AX6" s="347"/>
      <c r="AY6" s="136"/>
      <c r="AZ6" s="136"/>
      <c r="BC6" s="347"/>
      <c r="BD6" s="347"/>
      <c r="BE6" s="347"/>
      <c r="BF6" s="136"/>
      <c r="BG6" s="136"/>
      <c r="BH6" s="136"/>
      <c r="BI6" s="154"/>
      <c r="BJ6" s="719"/>
      <c r="BK6" s="854"/>
      <c r="CL6" s="136"/>
    </row>
    <row r="7" spans="1:94" s="137" customFormat="1" ht="26.25" x14ac:dyDescent="0.4">
      <c r="B7" s="56"/>
      <c r="C7" s="136"/>
      <c r="D7" s="855" t="s">
        <v>181</v>
      </c>
      <c r="E7" s="855"/>
      <c r="F7" s="855"/>
      <c r="G7" s="136"/>
      <c r="H7" s="136"/>
      <c r="I7" s="136"/>
      <c r="J7" s="136"/>
      <c r="K7" s="136"/>
      <c r="L7" s="136"/>
      <c r="M7" s="136"/>
      <c r="N7" s="154"/>
      <c r="O7" s="154"/>
      <c r="P7" s="154"/>
      <c r="Q7" s="851"/>
      <c r="R7" s="56"/>
      <c r="S7" s="852" t="s">
        <v>182</v>
      </c>
      <c r="T7" s="852"/>
      <c r="U7" s="852"/>
      <c r="X7" s="136"/>
      <c r="Y7" s="136"/>
      <c r="Z7" s="136"/>
      <c r="AA7" s="136"/>
      <c r="AB7" s="136"/>
      <c r="AC7" s="136"/>
      <c r="AD7" s="136"/>
      <c r="AE7" s="136"/>
      <c r="AF7" s="56"/>
      <c r="AG7" s="136"/>
      <c r="AH7" s="855" t="s">
        <v>181</v>
      </c>
      <c r="AI7" s="855"/>
      <c r="AJ7" s="855"/>
      <c r="AN7" s="136"/>
      <c r="AO7" s="136"/>
      <c r="AP7" s="136"/>
      <c r="AQ7" s="136"/>
      <c r="AR7" s="136"/>
      <c r="AS7" s="154"/>
      <c r="AT7" s="136"/>
      <c r="AU7" s="136"/>
      <c r="AV7" s="154"/>
      <c r="AW7" s="852" t="s">
        <v>183</v>
      </c>
      <c r="AX7" s="852"/>
      <c r="AY7" s="136"/>
      <c r="AZ7" s="136"/>
      <c r="BC7" s="852"/>
      <c r="BD7" s="852"/>
      <c r="BE7" s="852"/>
      <c r="BF7" s="136"/>
      <c r="BG7" s="136"/>
      <c r="BH7" s="136"/>
      <c r="BI7" s="154"/>
      <c r="BJ7" s="719"/>
      <c r="BK7" s="854"/>
      <c r="CL7" s="136"/>
    </row>
    <row r="8" spans="1:94" s="137" customFormat="1" ht="26.25" x14ac:dyDescent="0.4">
      <c r="B8" s="56"/>
      <c r="C8" s="136"/>
      <c r="D8" s="347"/>
      <c r="E8" s="347"/>
      <c r="F8" s="347"/>
      <c r="G8" s="136"/>
      <c r="H8" s="136"/>
      <c r="I8" s="136"/>
      <c r="J8" s="136"/>
      <c r="K8" s="136"/>
      <c r="L8" s="136"/>
      <c r="M8" s="136"/>
      <c r="N8" s="154"/>
      <c r="O8" s="154"/>
      <c r="P8" s="154"/>
      <c r="Q8" s="851"/>
      <c r="R8" s="56"/>
      <c r="S8" s="136"/>
      <c r="T8" s="347"/>
      <c r="U8" s="347"/>
      <c r="V8" s="347"/>
      <c r="W8" s="136"/>
      <c r="X8" s="136"/>
      <c r="Y8" s="136"/>
      <c r="Z8" s="136"/>
      <c r="AA8" s="136"/>
      <c r="AB8" s="136"/>
      <c r="AC8" s="136"/>
      <c r="AD8" s="136"/>
      <c r="AE8" s="136"/>
      <c r="AF8" s="56"/>
      <c r="AG8" s="136"/>
      <c r="AH8" s="347"/>
      <c r="AI8" s="347"/>
      <c r="AJ8" s="347"/>
      <c r="AK8" s="136"/>
      <c r="AL8" s="852"/>
      <c r="AM8" s="852"/>
      <c r="AN8" s="136"/>
      <c r="AO8" s="136"/>
      <c r="AP8" s="136"/>
      <c r="AQ8" s="136"/>
      <c r="AR8" s="136"/>
      <c r="AS8" s="154"/>
      <c r="AT8" s="136"/>
      <c r="AU8" s="136"/>
      <c r="AV8" s="154"/>
      <c r="AW8" s="154"/>
      <c r="AY8" s="136"/>
      <c r="AZ8" s="136"/>
      <c r="BA8" s="852"/>
      <c r="BB8" s="136"/>
      <c r="BC8" s="347"/>
      <c r="BD8" s="347"/>
      <c r="BE8" s="347"/>
      <c r="BF8" s="136"/>
      <c r="BG8" s="136"/>
      <c r="BH8" s="136"/>
      <c r="BI8" s="154"/>
      <c r="BJ8" s="719"/>
      <c r="BK8" s="854"/>
      <c r="CL8" s="136"/>
    </row>
    <row r="9" spans="1:94" s="137" customFormat="1" ht="26.25" x14ac:dyDescent="0.4">
      <c r="B9" s="56"/>
      <c r="C9" s="136"/>
      <c r="D9" s="347"/>
      <c r="E9" s="347"/>
      <c r="F9" s="347"/>
      <c r="G9" s="136"/>
      <c r="H9" s="136"/>
      <c r="I9" s="136"/>
      <c r="J9" s="136"/>
      <c r="K9" s="136"/>
      <c r="L9" s="136"/>
      <c r="M9" s="136"/>
      <c r="N9" s="154"/>
      <c r="O9" s="154"/>
      <c r="P9" s="154"/>
      <c r="Q9" s="851"/>
      <c r="R9" s="56"/>
      <c r="S9" s="136"/>
      <c r="T9" s="347"/>
      <c r="U9" s="347"/>
      <c r="V9" s="347"/>
      <c r="W9" s="136"/>
      <c r="X9" s="136"/>
      <c r="Y9" s="136"/>
      <c r="Z9" s="136"/>
      <c r="AA9" s="136"/>
      <c r="AB9" s="136"/>
      <c r="AC9" s="136"/>
      <c r="AD9" s="136"/>
      <c r="AE9" s="136"/>
      <c r="AF9" s="56"/>
      <c r="AG9" s="136"/>
      <c r="AH9" s="347"/>
      <c r="AI9" s="347"/>
      <c r="AJ9" s="347"/>
      <c r="AK9" s="136"/>
      <c r="AL9" s="852"/>
      <c r="AM9" s="852"/>
      <c r="AN9" s="136"/>
      <c r="AO9" s="136"/>
      <c r="AP9" s="136"/>
      <c r="AQ9" s="136"/>
      <c r="AR9" s="136"/>
      <c r="AS9" s="154"/>
      <c r="AT9" s="136"/>
      <c r="AU9" s="136"/>
      <c r="AV9" s="154"/>
      <c r="AW9" s="154"/>
      <c r="AY9" s="136"/>
      <c r="AZ9" s="136"/>
      <c r="BA9" s="852"/>
      <c r="BB9" s="136"/>
      <c r="BC9" s="347"/>
      <c r="BD9" s="347"/>
      <c r="BE9" s="347"/>
      <c r="BF9" s="136"/>
      <c r="BG9" s="136"/>
      <c r="BH9" s="136"/>
      <c r="BI9" s="154"/>
      <c r="BJ9" s="719"/>
      <c r="BK9" s="854"/>
      <c r="CL9" s="136"/>
    </row>
    <row r="10" spans="1:94" s="137" customFormat="1" ht="26.25" x14ac:dyDescent="0.4">
      <c r="B10" s="56"/>
      <c r="C10" s="136"/>
      <c r="D10" s="347"/>
      <c r="E10" s="136"/>
      <c r="F10" s="136"/>
      <c r="G10" s="136"/>
      <c r="H10" s="136"/>
      <c r="I10" s="136"/>
      <c r="J10" s="136"/>
      <c r="K10" s="136"/>
      <c r="L10" s="136"/>
      <c r="M10" s="136"/>
      <c r="N10" s="154"/>
      <c r="O10" s="154"/>
      <c r="P10" s="154"/>
      <c r="Q10" s="851"/>
      <c r="R10" s="5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56"/>
      <c r="AG10" s="136"/>
      <c r="AH10" s="136"/>
      <c r="AI10" s="136"/>
      <c r="AJ10" s="136"/>
      <c r="AK10" s="136"/>
      <c r="AL10" s="852"/>
      <c r="AM10" s="852"/>
      <c r="AN10" s="136"/>
      <c r="AO10" s="136"/>
      <c r="AP10" s="136"/>
      <c r="AQ10" s="136"/>
      <c r="AR10" s="136"/>
      <c r="AS10" s="154"/>
      <c r="AT10" s="136"/>
      <c r="AU10" s="136"/>
      <c r="AV10" s="154"/>
      <c r="AW10" s="154"/>
      <c r="AY10" s="136"/>
      <c r="AZ10" s="136"/>
      <c r="BA10" s="852"/>
      <c r="BB10" s="136"/>
      <c r="BC10" s="136"/>
      <c r="BD10" s="136"/>
      <c r="BE10" s="136"/>
      <c r="BF10" s="136"/>
      <c r="BG10" s="136"/>
      <c r="BH10" s="136"/>
      <c r="BI10" s="154"/>
      <c r="BJ10" s="719"/>
      <c r="BK10" s="854"/>
      <c r="CL10" s="136"/>
    </row>
    <row r="11" spans="1:94" s="137" customFormat="1" ht="26.25" x14ac:dyDescent="0.4">
      <c r="B11" s="56"/>
      <c r="C11" s="136"/>
      <c r="D11" s="347"/>
      <c r="E11" s="136"/>
      <c r="F11" s="136"/>
      <c r="G11" s="136"/>
      <c r="H11" s="136"/>
      <c r="I11" s="136"/>
      <c r="J11" s="136"/>
      <c r="K11" s="136"/>
      <c r="L11" s="136"/>
      <c r="M11" s="136"/>
      <c r="N11" s="154"/>
      <c r="O11" s="154"/>
      <c r="P11" s="154"/>
      <c r="Q11" s="851"/>
      <c r="R11" s="5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56"/>
      <c r="AG11" s="136"/>
      <c r="AH11" s="136"/>
      <c r="AI11" s="136"/>
      <c r="AJ11" s="136"/>
      <c r="AK11" s="136"/>
      <c r="AL11" s="852"/>
      <c r="AM11" s="852"/>
      <c r="AN11" s="136"/>
      <c r="AO11" s="136"/>
      <c r="AP11" s="136"/>
      <c r="AQ11" s="136"/>
      <c r="AR11" s="136"/>
      <c r="AS11" s="154"/>
      <c r="AT11" s="136"/>
      <c r="AU11" s="136"/>
      <c r="AV11" s="154"/>
      <c r="AW11" s="154"/>
      <c r="AY11" s="136"/>
      <c r="AZ11" s="136"/>
      <c r="BA11" s="852"/>
      <c r="BB11" s="136"/>
      <c r="BC11" s="136"/>
      <c r="BD11" s="136"/>
      <c r="BE11" s="136"/>
      <c r="BF11" s="136"/>
      <c r="BG11" s="136"/>
      <c r="BH11" s="136"/>
      <c r="BI11" s="154"/>
      <c r="BJ11" s="719"/>
      <c r="BK11" s="854"/>
      <c r="CL11" s="136"/>
    </row>
    <row r="12" spans="1:94" s="137" customFormat="1" ht="26.25" x14ac:dyDescent="0.4">
      <c r="C12" s="56"/>
      <c r="D12" s="136"/>
      <c r="E12" s="788" t="s">
        <v>146</v>
      </c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509"/>
      <c r="R12" s="56"/>
      <c r="S12" s="136"/>
      <c r="T12" s="788" t="s">
        <v>147</v>
      </c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509"/>
      <c r="AG12" s="56"/>
      <c r="AH12" s="136"/>
      <c r="AI12" s="788" t="s">
        <v>148</v>
      </c>
      <c r="AJ12" s="788"/>
      <c r="AK12" s="788"/>
      <c r="AL12" s="788"/>
      <c r="AM12" s="788"/>
      <c r="AN12" s="788"/>
      <c r="AO12" s="788"/>
      <c r="AP12" s="788"/>
      <c r="AQ12" s="788"/>
      <c r="AR12" s="788"/>
      <c r="AS12" s="788"/>
      <c r="AT12" s="788"/>
      <c r="AU12" s="154"/>
      <c r="AV12" s="136"/>
      <c r="AW12" s="136"/>
      <c r="AX12" s="788" t="s">
        <v>149</v>
      </c>
      <c r="AY12" s="788"/>
      <c r="AZ12" s="788"/>
      <c r="BA12" s="788"/>
      <c r="BB12" s="788"/>
      <c r="BC12" s="788"/>
      <c r="BD12" s="788"/>
      <c r="BE12" s="788"/>
      <c r="BF12" s="788"/>
      <c r="BG12" s="788"/>
      <c r="BH12" s="788"/>
      <c r="BI12" s="788"/>
      <c r="BJ12" s="788"/>
      <c r="BK12" s="788"/>
      <c r="BL12" s="154"/>
      <c r="BM12" s="509"/>
      <c r="BN12" s="509"/>
      <c r="CP12" s="586"/>
    </row>
    <row r="13" spans="1:94" s="137" customFormat="1" ht="27" thickBot="1" x14ac:dyDescent="0.45">
      <c r="C13" s="56"/>
      <c r="D13" s="136"/>
      <c r="E13" s="789" t="s">
        <v>7</v>
      </c>
      <c r="F13" s="842"/>
      <c r="G13" s="842"/>
      <c r="H13" s="842"/>
      <c r="I13" s="842"/>
      <c r="J13" s="842"/>
      <c r="K13" s="842"/>
      <c r="L13" s="842"/>
      <c r="M13" s="842"/>
      <c r="N13" s="842"/>
      <c r="O13" s="842"/>
      <c r="P13" s="842"/>
      <c r="Q13" s="511"/>
      <c r="R13" s="56"/>
      <c r="S13" s="136"/>
      <c r="T13" s="788" t="s">
        <v>7</v>
      </c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509"/>
      <c r="AG13" s="56"/>
      <c r="AH13" s="136"/>
      <c r="AI13" s="843" t="s">
        <v>7</v>
      </c>
      <c r="AJ13" s="843"/>
      <c r="AK13" s="843"/>
      <c r="AL13" s="843"/>
      <c r="AM13" s="843"/>
      <c r="AN13" s="843"/>
      <c r="AO13" s="843"/>
      <c r="AP13" s="843"/>
      <c r="AQ13" s="843"/>
      <c r="AR13" s="843"/>
      <c r="AS13" s="843"/>
      <c r="AT13" s="843"/>
      <c r="AU13" s="154"/>
      <c r="AV13" s="136"/>
      <c r="AW13" s="136"/>
      <c r="AX13" s="843" t="s">
        <v>8</v>
      </c>
      <c r="AY13" s="843"/>
      <c r="AZ13" s="843"/>
      <c r="BA13" s="843"/>
      <c r="BB13" s="843"/>
      <c r="BC13" s="843"/>
      <c r="BD13" s="843"/>
      <c r="BE13" s="843"/>
      <c r="BF13" s="843"/>
      <c r="BG13" s="843"/>
      <c r="BH13" s="843"/>
      <c r="BI13" s="843"/>
      <c r="BJ13" s="843"/>
      <c r="BK13" s="510"/>
      <c r="BL13" s="154"/>
      <c r="BM13" s="509"/>
      <c r="BN13" s="509"/>
      <c r="CP13" s="586"/>
    </row>
    <row r="14" spans="1:94" s="509" customFormat="1" ht="26.25" thickBot="1" x14ac:dyDescent="0.3">
      <c r="A14" s="777" t="s">
        <v>131</v>
      </c>
      <c r="B14" s="778"/>
      <c r="C14" s="827"/>
      <c r="D14" s="829"/>
      <c r="E14" s="827">
        <v>39</v>
      </c>
      <c r="F14" s="837"/>
      <c r="G14" s="829"/>
      <c r="H14" s="832">
        <v>44</v>
      </c>
      <c r="I14" s="828"/>
      <c r="J14" s="838"/>
      <c r="K14" s="827">
        <v>27</v>
      </c>
      <c r="L14" s="837"/>
      <c r="M14" s="838"/>
      <c r="N14" s="827">
        <v>9</v>
      </c>
      <c r="O14" s="828"/>
      <c r="P14" s="829"/>
      <c r="Q14" s="510"/>
      <c r="R14" s="834"/>
      <c r="S14" s="835"/>
      <c r="T14" s="827">
        <v>10</v>
      </c>
      <c r="U14" s="837"/>
      <c r="V14" s="838"/>
      <c r="W14" s="827">
        <v>11</v>
      </c>
      <c r="X14" s="837"/>
      <c r="Y14" s="829"/>
      <c r="Z14" s="832">
        <v>26</v>
      </c>
      <c r="AA14" s="828"/>
      <c r="AB14" s="838"/>
      <c r="AC14" s="827">
        <v>43</v>
      </c>
      <c r="AD14" s="828"/>
      <c r="AE14" s="829"/>
      <c r="AF14" s="510"/>
      <c r="AG14" s="823"/>
      <c r="AH14" s="824"/>
      <c r="AI14" s="830">
        <v>25</v>
      </c>
      <c r="AJ14" s="817"/>
      <c r="AK14" s="820"/>
      <c r="AL14" s="831">
        <v>22</v>
      </c>
      <c r="AM14" s="828"/>
      <c r="AN14" s="832"/>
      <c r="AO14" s="830">
        <v>24</v>
      </c>
      <c r="AP14" s="817"/>
      <c r="AQ14" s="820"/>
      <c r="AR14" s="830">
        <v>38</v>
      </c>
      <c r="AS14" s="817"/>
      <c r="AT14" s="820"/>
      <c r="AU14" s="510"/>
      <c r="AV14" s="823"/>
      <c r="AW14" s="824"/>
      <c r="AX14" s="817">
        <v>13</v>
      </c>
      <c r="AY14" s="817"/>
      <c r="AZ14" s="820"/>
      <c r="BA14" s="817">
        <v>40</v>
      </c>
      <c r="BB14" s="817"/>
      <c r="BC14" s="820"/>
      <c r="BD14" s="817">
        <v>30</v>
      </c>
      <c r="BE14" s="817"/>
      <c r="BF14" s="818"/>
      <c r="BG14" s="817">
        <v>41</v>
      </c>
      <c r="BH14" s="817"/>
      <c r="BI14" s="818"/>
      <c r="BJ14" s="819">
        <v>45</v>
      </c>
      <c r="BK14" s="817"/>
      <c r="BL14" s="820"/>
      <c r="BN14" s="325"/>
      <c r="BO14" s="172">
        <v>1</v>
      </c>
      <c r="BP14" s="189">
        <v>3</v>
      </c>
      <c r="BQ14" s="150">
        <v>9</v>
      </c>
      <c r="BR14" s="150">
        <v>10</v>
      </c>
      <c r="BS14" s="150">
        <v>11</v>
      </c>
      <c r="BT14" s="552">
        <v>13</v>
      </c>
      <c r="BU14" s="149">
        <v>14</v>
      </c>
      <c r="BV14" s="189">
        <v>21</v>
      </c>
      <c r="BW14" s="150">
        <v>22</v>
      </c>
      <c r="BX14" s="189">
        <v>23</v>
      </c>
      <c r="BY14" s="150">
        <v>24</v>
      </c>
      <c r="BZ14" s="150">
        <v>25</v>
      </c>
      <c r="CA14" s="150">
        <v>26</v>
      </c>
      <c r="CB14" s="150">
        <v>27</v>
      </c>
      <c r="CC14" s="552">
        <v>30</v>
      </c>
      <c r="CD14" s="149">
        <v>37</v>
      </c>
      <c r="CE14" s="150">
        <v>38</v>
      </c>
      <c r="CF14" s="150">
        <v>39</v>
      </c>
      <c r="CG14" s="150">
        <v>40</v>
      </c>
      <c r="CH14" s="150">
        <v>41</v>
      </c>
      <c r="CI14" s="189">
        <v>42</v>
      </c>
      <c r="CJ14" s="150">
        <v>43</v>
      </c>
      <c r="CK14" s="150">
        <v>44</v>
      </c>
      <c r="CL14" s="190">
        <v>45</v>
      </c>
      <c r="CM14" s="821" t="s">
        <v>67</v>
      </c>
      <c r="CN14" s="812" t="s">
        <v>68</v>
      </c>
      <c r="CO14" s="812" t="s">
        <v>69</v>
      </c>
      <c r="CP14" s="586"/>
    </row>
    <row r="15" spans="1:94" s="38" customFormat="1" ht="24" customHeight="1" thickBot="1" x14ac:dyDescent="0.45">
      <c r="A15" s="839"/>
      <c r="B15" s="840"/>
      <c r="C15" s="841"/>
      <c r="D15" s="885"/>
      <c r="E15" s="311" t="s">
        <v>17</v>
      </c>
      <c r="F15" s="312" t="s">
        <v>6</v>
      </c>
      <c r="G15" s="313" t="s">
        <v>6</v>
      </c>
      <c r="H15" s="334" t="s">
        <v>16</v>
      </c>
      <c r="I15" s="335"/>
      <c r="J15" s="336" t="s">
        <v>6</v>
      </c>
      <c r="K15" s="311" t="s">
        <v>18</v>
      </c>
      <c r="L15" s="312" t="s">
        <v>6</v>
      </c>
      <c r="M15" s="336" t="s">
        <v>6</v>
      </c>
      <c r="N15" s="311" t="s">
        <v>19</v>
      </c>
      <c r="O15" s="312" t="s">
        <v>6</v>
      </c>
      <c r="P15" s="313" t="s">
        <v>6</v>
      </c>
      <c r="Q15" s="39"/>
      <c r="R15" s="836"/>
      <c r="S15" s="789"/>
      <c r="T15" s="159" t="s">
        <v>20</v>
      </c>
      <c r="U15" s="37" t="s">
        <v>6</v>
      </c>
      <c r="V15" s="160" t="s">
        <v>6</v>
      </c>
      <c r="W15" s="311" t="s">
        <v>66</v>
      </c>
      <c r="X15" s="312" t="s">
        <v>6</v>
      </c>
      <c r="Y15" s="313" t="s">
        <v>6</v>
      </c>
      <c r="Z15" s="158" t="s">
        <v>21</v>
      </c>
      <c r="AA15" s="292"/>
      <c r="AB15" s="160" t="s">
        <v>6</v>
      </c>
      <c r="AC15" s="159" t="s">
        <v>22</v>
      </c>
      <c r="AD15" s="292"/>
      <c r="AE15" s="157" t="s">
        <v>6</v>
      </c>
      <c r="AF15" s="39"/>
      <c r="AG15" s="825"/>
      <c r="AH15" s="826"/>
      <c r="AI15" s="141" t="s">
        <v>24</v>
      </c>
      <c r="AJ15" s="144" t="s">
        <v>6</v>
      </c>
      <c r="AK15" s="140" t="s">
        <v>6</v>
      </c>
      <c r="AL15" s="141" t="s">
        <v>25</v>
      </c>
      <c r="AM15" s="145" t="s">
        <v>6</v>
      </c>
      <c r="AN15" s="146" t="s">
        <v>6</v>
      </c>
      <c r="AO15" s="508" t="s">
        <v>26</v>
      </c>
      <c r="AP15" s="142" t="s">
        <v>6</v>
      </c>
      <c r="AQ15" s="142" t="s">
        <v>6</v>
      </c>
      <c r="AR15" s="141" t="s">
        <v>27</v>
      </c>
      <c r="AS15" s="140" t="s">
        <v>6</v>
      </c>
      <c r="AT15" s="140" t="s">
        <v>6</v>
      </c>
      <c r="AU15" s="39"/>
      <c r="AV15" s="825"/>
      <c r="AW15" s="833"/>
      <c r="AX15" s="508" t="s">
        <v>121</v>
      </c>
      <c r="AY15" s="508"/>
      <c r="AZ15" s="140" t="s">
        <v>6</v>
      </c>
      <c r="BA15" s="508" t="s">
        <v>29</v>
      </c>
      <c r="BB15" s="508"/>
      <c r="BC15" s="140" t="s">
        <v>6</v>
      </c>
      <c r="BD15" s="508" t="s">
        <v>23</v>
      </c>
      <c r="BE15" s="508"/>
      <c r="BF15" s="140" t="s">
        <v>6</v>
      </c>
      <c r="BG15" s="508" t="s">
        <v>30</v>
      </c>
      <c r="BH15" s="508"/>
      <c r="BI15" s="140" t="s">
        <v>6</v>
      </c>
      <c r="BJ15" s="147" t="s">
        <v>28</v>
      </c>
      <c r="BK15" s="148"/>
      <c r="BL15" s="140" t="s">
        <v>6</v>
      </c>
      <c r="BM15" s="121"/>
      <c r="BN15" s="326"/>
      <c r="BO15" s="556">
        <v>1</v>
      </c>
      <c r="BP15" s="314">
        <v>3</v>
      </c>
      <c r="BQ15" s="315">
        <v>9</v>
      </c>
      <c r="BR15" s="315">
        <v>10</v>
      </c>
      <c r="BS15" s="315">
        <v>11</v>
      </c>
      <c r="BT15" s="553">
        <v>13</v>
      </c>
      <c r="BU15" s="550">
        <v>14</v>
      </c>
      <c r="BV15" s="314">
        <v>21</v>
      </c>
      <c r="BW15" s="315">
        <v>22</v>
      </c>
      <c r="BX15" s="314">
        <v>23</v>
      </c>
      <c r="BY15" s="315">
        <v>24</v>
      </c>
      <c r="BZ15" s="315">
        <v>25</v>
      </c>
      <c r="CA15" s="315">
        <v>26</v>
      </c>
      <c r="CB15" s="315">
        <v>27</v>
      </c>
      <c r="CC15" s="553">
        <v>30</v>
      </c>
      <c r="CD15" s="550">
        <v>37</v>
      </c>
      <c r="CE15" s="315">
        <v>38</v>
      </c>
      <c r="CF15" s="315">
        <v>39</v>
      </c>
      <c r="CG15" s="315">
        <v>40</v>
      </c>
      <c r="CH15" s="315">
        <v>41</v>
      </c>
      <c r="CI15" s="314">
        <v>42</v>
      </c>
      <c r="CJ15" s="315">
        <v>43</v>
      </c>
      <c r="CK15" s="315">
        <v>44</v>
      </c>
      <c r="CL15" s="551">
        <v>45</v>
      </c>
      <c r="CM15" s="822"/>
      <c r="CN15" s="813"/>
      <c r="CO15" s="813"/>
      <c r="CP15" s="587"/>
    </row>
    <row r="16" spans="1:94" s="630" customFormat="1" ht="27.95" customHeight="1" thickBot="1" x14ac:dyDescent="0.4">
      <c r="A16" s="597">
        <v>0</v>
      </c>
      <c r="B16" s="598" t="s">
        <v>138</v>
      </c>
      <c r="C16" s="791" t="s">
        <v>0</v>
      </c>
      <c r="D16" s="886">
        <v>0</v>
      </c>
      <c r="E16" s="599"/>
      <c r="F16" s="600"/>
      <c r="G16" s="601"/>
      <c r="H16" s="602"/>
      <c r="I16" s="603"/>
      <c r="J16" s="604"/>
      <c r="K16" s="605"/>
      <c r="L16" s="600"/>
      <c r="M16" s="604"/>
      <c r="N16" s="605"/>
      <c r="O16" s="603"/>
      <c r="P16" s="601"/>
      <c r="Q16" s="606"/>
      <c r="R16" s="814" t="s">
        <v>0</v>
      </c>
      <c r="S16" s="607">
        <v>0</v>
      </c>
      <c r="T16" s="608"/>
      <c r="U16" s="609"/>
      <c r="V16" s="610"/>
      <c r="W16" s="608"/>
      <c r="X16" s="609"/>
      <c r="Y16" s="611"/>
      <c r="Z16" s="612"/>
      <c r="AA16" s="613"/>
      <c r="AB16" s="610"/>
      <c r="AC16" s="608"/>
      <c r="AD16" s="613"/>
      <c r="AE16" s="611"/>
      <c r="AF16" s="606"/>
      <c r="AG16" s="814" t="s">
        <v>0</v>
      </c>
      <c r="AH16" s="607">
        <v>0</v>
      </c>
      <c r="AI16" s="614"/>
      <c r="AJ16" s="615"/>
      <c r="AK16" s="616"/>
      <c r="AL16" s="617" t="s">
        <v>71</v>
      </c>
      <c r="AM16" s="609">
        <v>40</v>
      </c>
      <c r="AN16" s="618"/>
      <c r="AO16" s="619"/>
      <c r="AP16" s="620"/>
      <c r="AQ16" s="620"/>
      <c r="AR16" s="621"/>
      <c r="AS16" s="615"/>
      <c r="AT16" s="616"/>
      <c r="AU16" s="606"/>
      <c r="AV16" s="622"/>
      <c r="AW16" s="607">
        <v>0</v>
      </c>
      <c r="AX16" s="608"/>
      <c r="AY16" s="613"/>
      <c r="AZ16" s="616"/>
      <c r="BA16" s="608"/>
      <c r="BB16" s="613"/>
      <c r="BC16" s="616"/>
      <c r="BD16" s="617"/>
      <c r="BE16" s="613"/>
      <c r="BF16" s="616"/>
      <c r="BG16" s="608"/>
      <c r="BH16" s="613"/>
      <c r="BI16" s="616"/>
      <c r="BJ16" s="617"/>
      <c r="BK16" s="623"/>
      <c r="BL16" s="616"/>
      <c r="BM16" s="624"/>
      <c r="BN16" s="607">
        <v>0</v>
      </c>
      <c r="BO16" s="625">
        <f>COUNTIF(E16:BL16,"1")</f>
        <v>0</v>
      </c>
      <c r="BP16" s="626">
        <f>COUNTIF(E16:BL16,"3")</f>
        <v>0</v>
      </c>
      <c r="BQ16" s="626">
        <f t="shared" ref="BQ16:BQ56" si="0">COUNTIF(E16:BL16,"9")</f>
        <v>0</v>
      </c>
      <c r="BR16" s="626">
        <f t="shared" ref="BR16:BR56" si="1">COUNTIF(E16:BL16,"10")</f>
        <v>0</v>
      </c>
      <c r="BS16" s="626">
        <f t="shared" ref="BS16:BS56" si="2">COUNTIF(E16:BL16,"11")</f>
        <v>0</v>
      </c>
      <c r="BT16" s="627">
        <f t="shared" ref="BT16:BT56" si="3">COUNTIF(E16:BL16,"13")</f>
        <v>0</v>
      </c>
      <c r="BU16" s="625">
        <f>COUNTIF(F16:BM16,"14")</f>
        <v>0</v>
      </c>
      <c r="BV16" s="626">
        <f t="shared" ref="BV16:BV56" si="4">COUNTIF(E16:BL16,"21")</f>
        <v>0</v>
      </c>
      <c r="BW16" s="626">
        <f t="shared" ref="BW16:BW56" si="5">COUNTIF(E16:BL16,"22")</f>
        <v>0</v>
      </c>
      <c r="BX16" s="626">
        <f t="shared" ref="BX16:BX56" si="6">COUNTIF(E16:BL16,"23")</f>
        <v>0</v>
      </c>
      <c r="BY16" s="626">
        <f t="shared" ref="BY16:BY56" si="7">COUNTIF(E16:BL16,"24")</f>
        <v>0</v>
      </c>
      <c r="BZ16" s="626">
        <f t="shared" ref="BZ16:BZ56" si="8">COUNTIF(E16:BL16,"25")</f>
        <v>0</v>
      </c>
      <c r="CA16" s="626">
        <f t="shared" ref="CA16:CA56" si="9">COUNTIF(E16:BL16,"26")</f>
        <v>0</v>
      </c>
      <c r="CB16" s="626">
        <f t="shared" ref="CB16:CB56" si="10">COUNTIF(E16:BL16,"27")</f>
        <v>0</v>
      </c>
      <c r="CC16" s="627">
        <f t="shared" ref="CC16:CC56" si="11">COUNTIF(E16:BL16,"30")</f>
        <v>0</v>
      </c>
      <c r="CD16" s="625">
        <f t="shared" ref="CD16:CD56" si="12">COUNTIF(E16:BL16,"37")</f>
        <v>0</v>
      </c>
      <c r="CE16" s="626">
        <f t="shared" ref="CE16:CE56" si="13">COUNTIF(E16:BL16,"38")</f>
        <v>0</v>
      </c>
      <c r="CF16" s="626">
        <f t="shared" ref="CF16:CF56" si="14">COUNTIF(E16:BL16,"39")</f>
        <v>0</v>
      </c>
      <c r="CG16" s="626">
        <f t="shared" ref="CG16:CG56" si="15">COUNTIF(E16:BL16,"40")</f>
        <v>1</v>
      </c>
      <c r="CH16" s="626">
        <f t="shared" ref="CH16:CH56" si="16">COUNTIF(E16:BL16,"41")</f>
        <v>0</v>
      </c>
      <c r="CI16" s="626">
        <f t="shared" ref="CI16:CI56" si="17">COUNTIF(E16:BL16,"42")</f>
        <v>0</v>
      </c>
      <c r="CJ16" s="626">
        <f t="shared" ref="CJ16:CJ56" si="18">COUNTIF(E16:BL16,"43")</f>
        <v>0</v>
      </c>
      <c r="CK16" s="626">
        <f t="shared" ref="CK16:CK56" si="19">COUNTIF(E16:BL16,"44")</f>
        <v>0</v>
      </c>
      <c r="CL16" s="627">
        <f t="shared" ref="CL16:CL56" si="20">COUNTIF(E16:BL16,"45")</f>
        <v>0</v>
      </c>
      <c r="CM16" s="628">
        <f t="shared" ref="CM16:CM56" si="21">COUNTIF(E16:BL16,"с/з")</f>
        <v>0</v>
      </c>
      <c r="CN16" s="627">
        <f t="shared" ref="CN16:CN56" si="22">COUNTIF(E16:BL16,"а/з")</f>
        <v>0</v>
      </c>
      <c r="CO16" s="627">
        <f t="shared" ref="CO16:CO56" si="23">COUNTIF(E16:BL16,"м")</f>
        <v>0</v>
      </c>
      <c r="CP16" s="629">
        <v>1</v>
      </c>
    </row>
    <row r="17" spans="1:94" s="422" customFormat="1" ht="36.75" customHeight="1" x14ac:dyDescent="0.25">
      <c r="A17" s="479">
        <v>1</v>
      </c>
      <c r="B17" s="486" t="s">
        <v>166</v>
      </c>
      <c r="C17" s="791"/>
      <c r="D17" s="887">
        <v>1</v>
      </c>
      <c r="E17" s="490" t="s">
        <v>59</v>
      </c>
      <c r="F17" s="199">
        <v>39</v>
      </c>
      <c r="G17" s="491"/>
      <c r="H17" s="490" t="s">
        <v>59</v>
      </c>
      <c r="I17" s="492"/>
      <c r="J17" s="156">
        <v>44</v>
      </c>
      <c r="K17" s="490" t="s">
        <v>59</v>
      </c>
      <c r="L17" s="199">
        <v>27</v>
      </c>
      <c r="M17" s="493"/>
      <c r="N17" s="490" t="s">
        <v>59</v>
      </c>
      <c r="O17" s="492"/>
      <c r="P17" s="208">
        <v>9</v>
      </c>
      <c r="Q17" s="427"/>
      <c r="R17" s="815"/>
      <c r="S17" s="499">
        <v>1</v>
      </c>
      <c r="T17" s="490" t="s">
        <v>59</v>
      </c>
      <c r="U17" s="204">
        <v>10</v>
      </c>
      <c r="V17" s="206"/>
      <c r="W17" s="490" t="s">
        <v>59</v>
      </c>
      <c r="X17" s="204">
        <v>11</v>
      </c>
      <c r="Y17" s="208"/>
      <c r="Z17" s="494" t="s">
        <v>59</v>
      </c>
      <c r="AA17" s="492"/>
      <c r="AB17" s="206">
        <v>26</v>
      </c>
      <c r="AC17" s="490" t="s">
        <v>59</v>
      </c>
      <c r="AD17" s="492"/>
      <c r="AE17" s="205">
        <v>43</v>
      </c>
      <c r="AF17" s="421"/>
      <c r="AG17" s="815"/>
      <c r="AH17" s="499">
        <v>1</v>
      </c>
      <c r="AI17" s="490" t="s">
        <v>59</v>
      </c>
      <c r="AJ17" s="204">
        <v>25</v>
      </c>
      <c r="AK17" s="53"/>
      <c r="AL17" s="490" t="s">
        <v>59</v>
      </c>
      <c r="AM17" s="495">
        <v>22</v>
      </c>
      <c r="AN17" s="496"/>
      <c r="AO17" s="490" t="s">
        <v>59</v>
      </c>
      <c r="AP17" s="206">
        <v>24</v>
      </c>
      <c r="AQ17" s="54"/>
      <c r="AR17" s="497" t="s">
        <v>59</v>
      </c>
      <c r="AS17" s="199">
        <v>38</v>
      </c>
      <c r="AT17" s="491"/>
      <c r="AU17" s="420"/>
      <c r="AV17" s="539"/>
      <c r="AW17" s="499">
        <v>1</v>
      </c>
      <c r="AX17" s="173" t="s">
        <v>60</v>
      </c>
      <c r="AY17" s="288"/>
      <c r="AZ17" s="53">
        <v>13</v>
      </c>
      <c r="BA17" s="173" t="s">
        <v>60</v>
      </c>
      <c r="BB17" s="288"/>
      <c r="BC17" s="53">
        <v>40</v>
      </c>
      <c r="BD17" s="173" t="s">
        <v>60</v>
      </c>
      <c r="BE17" s="288"/>
      <c r="BF17" s="53">
        <v>30</v>
      </c>
      <c r="BG17" s="173" t="s">
        <v>60</v>
      </c>
      <c r="BH17" s="288"/>
      <c r="BI17" s="53">
        <v>41</v>
      </c>
      <c r="BJ17" s="173" t="s">
        <v>60</v>
      </c>
      <c r="BK17" s="498">
        <v>45</v>
      </c>
      <c r="BL17" s="53"/>
      <c r="BM17" s="424"/>
      <c r="BN17" s="499">
        <v>1</v>
      </c>
      <c r="BO17" s="440">
        <f>COUNTIF(E17:BL17,"1")-3</f>
        <v>0</v>
      </c>
      <c r="BP17" s="316">
        <f t="shared" ref="BP17" si="24">COUNTIF(E17:BL17,"3")</f>
        <v>0</v>
      </c>
      <c r="BQ17" s="316">
        <f t="shared" ref="BQ17" si="25">COUNTIF(E17:BL17,"9")</f>
        <v>1</v>
      </c>
      <c r="BR17" s="316">
        <f t="shared" ref="BR17" si="26">COUNTIF(E17:BL17,"10")</f>
        <v>1</v>
      </c>
      <c r="BS17" s="316">
        <f t="shared" ref="BS17" si="27">COUNTIF(E17:BL17,"11")</f>
        <v>1</v>
      </c>
      <c r="BT17" s="591">
        <f t="shared" ref="BT17" si="28">COUNTIF(E17:BL17,"13")</f>
        <v>1</v>
      </c>
      <c r="BU17" s="440">
        <f>COUNTIF(F17:BM17,"14")</f>
        <v>0</v>
      </c>
      <c r="BV17" s="316">
        <f t="shared" ref="BV17" si="29">COUNTIF(E17:BL17,"21")</f>
        <v>0</v>
      </c>
      <c r="BW17" s="316">
        <f t="shared" ref="BW17" si="30">COUNTIF(E17:BL17,"22")</f>
        <v>1</v>
      </c>
      <c r="BX17" s="316">
        <f t="shared" ref="BX17" si="31">COUNTIF(E17:BL17,"23")</f>
        <v>0</v>
      </c>
      <c r="BY17" s="316">
        <f t="shared" ref="BY17" si="32">COUNTIF(E17:BL17,"24")</f>
        <v>1</v>
      </c>
      <c r="BZ17" s="316">
        <f t="shared" ref="BZ17" si="33">COUNTIF(E17:BL17,"25")</f>
        <v>1</v>
      </c>
      <c r="CA17" s="316">
        <f t="shared" ref="CA17" si="34">COUNTIF(E17:BL17,"26")</f>
        <v>1</v>
      </c>
      <c r="CB17" s="316">
        <f t="shared" ref="CB17" si="35">COUNTIF(E17:BL17,"27")</f>
        <v>1</v>
      </c>
      <c r="CC17" s="317">
        <f t="shared" ref="CC17" si="36">COUNTIF(E17:BL17,"30")</f>
        <v>1</v>
      </c>
      <c r="CD17" s="324">
        <f t="shared" ref="CD17" si="37">COUNTIF(E17:BL17,"37")</f>
        <v>0</v>
      </c>
      <c r="CE17" s="316">
        <f t="shared" ref="CE17" si="38">COUNTIF(E17:BL17,"38")</f>
        <v>1</v>
      </c>
      <c r="CF17" s="316">
        <f t="shared" ref="CF17" si="39">COUNTIF(E17:BL17,"39")</f>
        <v>1</v>
      </c>
      <c r="CG17" s="316">
        <f t="shared" ref="CG17" si="40">COUNTIF(E17:BL17,"40")</f>
        <v>1</v>
      </c>
      <c r="CH17" s="316">
        <f t="shared" ref="CH17" si="41">COUNTIF(E17:BL17,"41")</f>
        <v>1</v>
      </c>
      <c r="CI17" s="316">
        <f t="shared" ref="CI17" si="42">COUNTIF(E17:BL17,"42")</f>
        <v>0</v>
      </c>
      <c r="CJ17" s="316">
        <f t="shared" ref="CJ17" si="43">COUNTIF(E17:BL17,"43")</f>
        <v>1</v>
      </c>
      <c r="CK17" s="316">
        <f t="shared" ref="CK17" si="44">COUNTIF(E17:BL17,"44")</f>
        <v>1</v>
      </c>
      <c r="CL17" s="317">
        <f t="shared" ref="CL17" si="45">COUNTIF(E17:BL17,"45")</f>
        <v>1</v>
      </c>
      <c r="CM17" s="324">
        <f t="shared" ref="CM17" si="46">COUNTIF(E17:BL17,"с/з")</f>
        <v>0</v>
      </c>
      <c r="CN17" s="316">
        <f t="shared" ref="CN17" si="47">COUNTIF(E17:BL17,"а/з")</f>
        <v>0</v>
      </c>
      <c r="CO17" s="317">
        <f t="shared" ref="CO17" si="48">COUNTIF(E17:BL17,"м")</f>
        <v>0</v>
      </c>
      <c r="CP17" s="589"/>
    </row>
    <row r="18" spans="1:94" s="411" customFormat="1" ht="28.5" customHeight="1" x14ac:dyDescent="0.25">
      <c r="A18" s="104">
        <v>2</v>
      </c>
      <c r="B18" s="486" t="s">
        <v>167</v>
      </c>
      <c r="C18" s="791"/>
      <c r="D18" s="208">
        <v>2</v>
      </c>
      <c r="E18" s="207" t="s">
        <v>88</v>
      </c>
      <c r="F18" s="199">
        <v>24</v>
      </c>
      <c r="G18" s="208"/>
      <c r="H18" s="382" t="s">
        <v>74</v>
      </c>
      <c r="I18" s="294">
        <v>25</v>
      </c>
      <c r="J18" s="156"/>
      <c r="K18" s="207" t="s">
        <v>115</v>
      </c>
      <c r="L18" s="199">
        <v>1</v>
      </c>
      <c r="M18" s="156">
        <v>3</v>
      </c>
      <c r="N18" s="381" t="s">
        <v>71</v>
      </c>
      <c r="O18" s="294">
        <v>26</v>
      </c>
      <c r="P18" s="208">
        <v>45</v>
      </c>
      <c r="Q18" s="155"/>
      <c r="R18" s="815"/>
      <c r="S18" s="426">
        <v>2</v>
      </c>
      <c r="T18" s="207" t="s">
        <v>77</v>
      </c>
      <c r="U18" s="199">
        <v>22</v>
      </c>
      <c r="V18" s="156"/>
      <c r="W18" s="207" t="s">
        <v>109</v>
      </c>
      <c r="X18" s="199" t="s">
        <v>101</v>
      </c>
      <c r="Y18" s="208"/>
      <c r="Z18" s="380" t="s">
        <v>88</v>
      </c>
      <c r="AA18" s="294"/>
      <c r="AB18" s="156">
        <v>10</v>
      </c>
      <c r="AC18" s="207" t="s">
        <v>71</v>
      </c>
      <c r="AD18" s="294">
        <v>37</v>
      </c>
      <c r="AE18" s="208">
        <v>44</v>
      </c>
      <c r="AF18" s="413"/>
      <c r="AG18" s="815"/>
      <c r="AH18" s="426">
        <v>2</v>
      </c>
      <c r="AI18" s="207" t="s">
        <v>72</v>
      </c>
      <c r="AJ18" s="199">
        <v>43</v>
      </c>
      <c r="AK18" s="208"/>
      <c r="AL18" s="207" t="s">
        <v>88</v>
      </c>
      <c r="AM18" s="199">
        <v>41</v>
      </c>
      <c r="AN18" s="384"/>
      <c r="AO18" s="382" t="s">
        <v>70</v>
      </c>
      <c r="AP18" s="156">
        <v>38</v>
      </c>
      <c r="AQ18" s="156"/>
      <c r="AR18" s="207" t="s">
        <v>75</v>
      </c>
      <c r="AS18" s="385" t="s">
        <v>62</v>
      </c>
      <c r="AT18" s="386"/>
      <c r="AU18" s="412"/>
      <c r="AV18" s="794" t="s">
        <v>0</v>
      </c>
      <c r="AW18" s="426">
        <v>2</v>
      </c>
      <c r="AX18" s="207" t="s">
        <v>85</v>
      </c>
      <c r="AY18" s="289">
        <v>39</v>
      </c>
      <c r="AZ18" s="208"/>
      <c r="BA18" s="207" t="s">
        <v>77</v>
      </c>
      <c r="BB18" s="289">
        <v>13</v>
      </c>
      <c r="BC18" s="208"/>
      <c r="BD18" s="207" t="s">
        <v>85</v>
      </c>
      <c r="BE18" s="294"/>
      <c r="BF18" s="208">
        <v>30</v>
      </c>
      <c r="BG18" s="207" t="s">
        <v>95</v>
      </c>
      <c r="BH18" s="294"/>
      <c r="BI18" s="208">
        <v>40</v>
      </c>
      <c r="BJ18" s="207" t="s">
        <v>78</v>
      </c>
      <c r="BK18" s="199">
        <v>27</v>
      </c>
      <c r="BL18" s="387"/>
      <c r="BM18" s="414"/>
      <c r="BN18" s="426">
        <v>2</v>
      </c>
      <c r="BO18" s="441">
        <f>COUNTIF(E18:BL18,"1")</f>
        <v>1</v>
      </c>
      <c r="BP18" s="318">
        <f>COUNTIF(E18:BL18,"3")</f>
        <v>1</v>
      </c>
      <c r="BQ18" s="318">
        <f t="shared" si="0"/>
        <v>0</v>
      </c>
      <c r="BR18" s="318">
        <f t="shared" si="1"/>
        <v>1</v>
      </c>
      <c r="BS18" s="318">
        <f t="shared" si="2"/>
        <v>1</v>
      </c>
      <c r="BT18" s="592">
        <f t="shared" si="3"/>
        <v>1</v>
      </c>
      <c r="BU18" s="441">
        <f t="shared" ref="BU18:BU56" si="49">COUNTIF(F18:BM18,"14")</f>
        <v>0</v>
      </c>
      <c r="BV18" s="318">
        <f t="shared" si="4"/>
        <v>0</v>
      </c>
      <c r="BW18" s="318">
        <f t="shared" si="5"/>
        <v>1</v>
      </c>
      <c r="BX18" s="446">
        <f t="shared" si="6"/>
        <v>0</v>
      </c>
      <c r="BY18" s="318">
        <f t="shared" si="7"/>
        <v>1</v>
      </c>
      <c r="BZ18" s="318">
        <f t="shared" si="8"/>
        <v>1</v>
      </c>
      <c r="CA18" s="318">
        <f t="shared" si="9"/>
        <v>1</v>
      </c>
      <c r="CB18" s="318">
        <f t="shared" si="10"/>
        <v>1</v>
      </c>
      <c r="CC18" s="319">
        <f t="shared" si="11"/>
        <v>1</v>
      </c>
      <c r="CD18" s="322">
        <f t="shared" si="12"/>
        <v>1</v>
      </c>
      <c r="CE18" s="318">
        <f t="shared" si="13"/>
        <v>1</v>
      </c>
      <c r="CF18" s="318">
        <f t="shared" si="14"/>
        <v>1</v>
      </c>
      <c r="CG18" s="318">
        <f t="shared" si="15"/>
        <v>1</v>
      </c>
      <c r="CH18" s="318">
        <f t="shared" si="16"/>
        <v>1</v>
      </c>
      <c r="CI18" s="446">
        <f t="shared" si="17"/>
        <v>0</v>
      </c>
      <c r="CJ18" s="318">
        <f t="shared" si="18"/>
        <v>1</v>
      </c>
      <c r="CK18" s="318">
        <f t="shared" si="19"/>
        <v>1</v>
      </c>
      <c r="CL18" s="319">
        <f t="shared" si="20"/>
        <v>1</v>
      </c>
      <c r="CM18" s="322">
        <f t="shared" si="21"/>
        <v>1</v>
      </c>
      <c r="CN18" s="318">
        <f t="shared" si="22"/>
        <v>0</v>
      </c>
      <c r="CO18" s="319">
        <f t="shared" si="23"/>
        <v>0</v>
      </c>
      <c r="CP18" s="588"/>
    </row>
    <row r="19" spans="1:94" s="411" customFormat="1" ht="28.5" x14ac:dyDescent="0.25">
      <c r="A19" s="104">
        <v>3</v>
      </c>
      <c r="B19" s="486" t="s">
        <v>168</v>
      </c>
      <c r="C19" s="791"/>
      <c r="D19" s="208">
        <v>3</v>
      </c>
      <c r="E19" s="207" t="s">
        <v>77</v>
      </c>
      <c r="F19" s="199">
        <v>11</v>
      </c>
      <c r="G19" s="208"/>
      <c r="H19" s="382" t="s">
        <v>77</v>
      </c>
      <c r="I19" s="294">
        <v>39</v>
      </c>
      <c r="J19" s="156"/>
      <c r="K19" s="207" t="s">
        <v>90</v>
      </c>
      <c r="L19" s="199">
        <v>10</v>
      </c>
      <c r="M19" s="156"/>
      <c r="N19" s="207" t="s">
        <v>90</v>
      </c>
      <c r="O19" s="294"/>
      <c r="P19" s="208">
        <v>9</v>
      </c>
      <c r="Q19" s="155"/>
      <c r="R19" s="815"/>
      <c r="S19" s="426">
        <v>3</v>
      </c>
      <c r="T19" s="207" t="s">
        <v>88</v>
      </c>
      <c r="U19" s="199">
        <v>24</v>
      </c>
      <c r="V19" s="156"/>
      <c r="W19" s="207" t="s">
        <v>77</v>
      </c>
      <c r="X19" s="199">
        <v>22</v>
      </c>
      <c r="Y19" s="208"/>
      <c r="Z19" s="382" t="s">
        <v>71</v>
      </c>
      <c r="AA19" s="294">
        <v>30</v>
      </c>
      <c r="AB19" s="156">
        <v>44</v>
      </c>
      <c r="AC19" s="207" t="s">
        <v>109</v>
      </c>
      <c r="AD19" s="294" t="s">
        <v>101</v>
      </c>
      <c r="AE19" s="208"/>
      <c r="AF19" s="413"/>
      <c r="AG19" s="815"/>
      <c r="AH19" s="426">
        <v>3</v>
      </c>
      <c r="AI19" s="207" t="s">
        <v>109</v>
      </c>
      <c r="AJ19" s="199" t="s">
        <v>101</v>
      </c>
      <c r="AK19" s="208"/>
      <c r="AL19" s="207" t="s">
        <v>72</v>
      </c>
      <c r="AM19" s="199">
        <v>43</v>
      </c>
      <c r="AN19" s="384"/>
      <c r="AO19" s="382" t="s">
        <v>115</v>
      </c>
      <c r="AP19" s="156">
        <v>1</v>
      </c>
      <c r="AQ19" s="156">
        <v>3</v>
      </c>
      <c r="AR19" s="207" t="s">
        <v>90</v>
      </c>
      <c r="AS19" s="385" t="s">
        <v>40</v>
      </c>
      <c r="AT19" s="386"/>
      <c r="AU19" s="412"/>
      <c r="AV19" s="794"/>
      <c r="AW19" s="426">
        <v>3</v>
      </c>
      <c r="AX19" s="207" t="s">
        <v>73</v>
      </c>
      <c r="AY19" s="289">
        <v>25</v>
      </c>
      <c r="AZ19" s="208"/>
      <c r="BA19" s="207" t="s">
        <v>96</v>
      </c>
      <c r="BB19" s="289">
        <v>41</v>
      </c>
      <c r="BC19" s="208"/>
      <c r="BD19" s="207" t="s">
        <v>95</v>
      </c>
      <c r="BE19" s="294"/>
      <c r="BF19" s="208">
        <v>40</v>
      </c>
      <c r="BG19" s="207" t="s">
        <v>77</v>
      </c>
      <c r="BH19" s="388"/>
      <c r="BI19" s="386" t="s">
        <v>64</v>
      </c>
      <c r="BJ19" s="389" t="s">
        <v>85</v>
      </c>
      <c r="BK19" s="385" t="s">
        <v>122</v>
      </c>
      <c r="BL19" s="387"/>
      <c r="BM19" s="416"/>
      <c r="BN19" s="426">
        <v>3</v>
      </c>
      <c r="BO19" s="441">
        <f t="shared" ref="BO19:BO25" si="50">COUNTIF(E19:BL19,"1")</f>
        <v>1</v>
      </c>
      <c r="BP19" s="318">
        <f>COUNTIF(E19:BL19,"3")-3</f>
        <v>1</v>
      </c>
      <c r="BQ19" s="318">
        <f t="shared" si="0"/>
        <v>1</v>
      </c>
      <c r="BR19" s="318">
        <f t="shared" si="1"/>
        <v>1</v>
      </c>
      <c r="BS19" s="318">
        <f t="shared" si="2"/>
        <v>1</v>
      </c>
      <c r="BT19" s="592">
        <f t="shared" si="3"/>
        <v>1</v>
      </c>
      <c r="BU19" s="441">
        <f t="shared" si="49"/>
        <v>0</v>
      </c>
      <c r="BV19" s="318">
        <f t="shared" si="4"/>
        <v>0</v>
      </c>
      <c r="BW19" s="318">
        <f t="shared" si="5"/>
        <v>1</v>
      </c>
      <c r="BX19" s="318">
        <f t="shared" si="6"/>
        <v>0</v>
      </c>
      <c r="BY19" s="318">
        <f t="shared" si="7"/>
        <v>1</v>
      </c>
      <c r="BZ19" s="318">
        <f t="shared" si="8"/>
        <v>1</v>
      </c>
      <c r="CA19" s="318">
        <f t="shared" si="9"/>
        <v>0</v>
      </c>
      <c r="CB19" s="318">
        <f t="shared" si="10"/>
        <v>0</v>
      </c>
      <c r="CC19" s="319">
        <f t="shared" si="11"/>
        <v>1</v>
      </c>
      <c r="CD19" s="322">
        <f t="shared" si="12"/>
        <v>1</v>
      </c>
      <c r="CE19" s="318">
        <f t="shared" si="13"/>
        <v>0</v>
      </c>
      <c r="CF19" s="318">
        <f t="shared" si="14"/>
        <v>1</v>
      </c>
      <c r="CG19" s="318">
        <f t="shared" si="15"/>
        <v>1</v>
      </c>
      <c r="CH19" s="318">
        <f t="shared" si="16"/>
        <v>1</v>
      </c>
      <c r="CI19" s="318">
        <f t="shared" si="17"/>
        <v>0</v>
      </c>
      <c r="CJ19" s="318">
        <f t="shared" si="18"/>
        <v>1</v>
      </c>
      <c r="CK19" s="318">
        <f t="shared" si="19"/>
        <v>1</v>
      </c>
      <c r="CL19" s="319">
        <f t="shared" si="20"/>
        <v>1</v>
      </c>
      <c r="CM19" s="322">
        <f t="shared" si="21"/>
        <v>2</v>
      </c>
      <c r="CN19" s="318">
        <f t="shared" si="22"/>
        <v>0</v>
      </c>
      <c r="CO19" s="319">
        <f t="shared" si="23"/>
        <v>0</v>
      </c>
      <c r="CP19" s="588"/>
    </row>
    <row r="20" spans="1:94" s="411" customFormat="1" ht="28.5" x14ac:dyDescent="0.25">
      <c r="A20" s="104">
        <v>4</v>
      </c>
      <c r="B20" s="486" t="s">
        <v>169</v>
      </c>
      <c r="C20" s="791"/>
      <c r="D20" s="208">
        <v>4</v>
      </c>
      <c r="E20" s="207" t="s">
        <v>71</v>
      </c>
      <c r="F20" s="199">
        <v>30</v>
      </c>
      <c r="G20" s="208">
        <v>44</v>
      </c>
      <c r="H20" s="382" t="s">
        <v>88</v>
      </c>
      <c r="I20" s="294">
        <v>41</v>
      </c>
      <c r="J20" s="156"/>
      <c r="K20" s="207" t="s">
        <v>77</v>
      </c>
      <c r="L20" s="199">
        <v>11</v>
      </c>
      <c r="M20" s="156"/>
      <c r="N20" s="207" t="s">
        <v>124</v>
      </c>
      <c r="O20" s="294"/>
      <c r="P20" s="208" t="s">
        <v>101</v>
      </c>
      <c r="Q20" s="155"/>
      <c r="R20" s="815"/>
      <c r="S20" s="426">
        <v>4</v>
      </c>
      <c r="T20" s="207" t="s">
        <v>90</v>
      </c>
      <c r="U20" s="199">
        <v>10</v>
      </c>
      <c r="V20" s="156"/>
      <c r="W20" s="207" t="s">
        <v>70</v>
      </c>
      <c r="X20" s="199">
        <v>38</v>
      </c>
      <c r="Y20" s="208"/>
      <c r="Z20" s="382" t="s">
        <v>115</v>
      </c>
      <c r="AA20" s="294">
        <v>1</v>
      </c>
      <c r="AB20" s="156">
        <v>3</v>
      </c>
      <c r="AC20" s="207" t="s">
        <v>77</v>
      </c>
      <c r="AD20" s="294">
        <v>22</v>
      </c>
      <c r="AE20" s="208"/>
      <c r="AF20" s="413"/>
      <c r="AG20" s="815"/>
      <c r="AH20" s="426">
        <v>4</v>
      </c>
      <c r="AI20" s="207" t="s">
        <v>75</v>
      </c>
      <c r="AJ20" s="199">
        <v>39</v>
      </c>
      <c r="AK20" s="208"/>
      <c r="AL20" s="207" t="s">
        <v>90</v>
      </c>
      <c r="AM20" s="199">
        <v>9</v>
      </c>
      <c r="AN20" s="384"/>
      <c r="AO20" s="382" t="s">
        <v>79</v>
      </c>
      <c r="AP20" s="156">
        <v>26</v>
      </c>
      <c r="AQ20" s="156"/>
      <c r="AR20" s="207" t="s">
        <v>71</v>
      </c>
      <c r="AS20" s="385" t="s">
        <v>122</v>
      </c>
      <c r="AT20" s="386"/>
      <c r="AU20" s="412"/>
      <c r="AV20" s="794"/>
      <c r="AW20" s="426">
        <v>4</v>
      </c>
      <c r="AX20" s="207" t="s">
        <v>77</v>
      </c>
      <c r="AY20" s="289">
        <v>13</v>
      </c>
      <c r="AZ20" s="208"/>
      <c r="BA20" s="207" t="s">
        <v>73</v>
      </c>
      <c r="BB20" s="289">
        <v>25</v>
      </c>
      <c r="BC20" s="208"/>
      <c r="BD20" s="207" t="s">
        <v>73</v>
      </c>
      <c r="BE20" s="294"/>
      <c r="BF20" s="208">
        <v>43</v>
      </c>
      <c r="BG20" s="207" t="s">
        <v>100</v>
      </c>
      <c r="BH20" s="294"/>
      <c r="BI20" s="208" t="s">
        <v>101</v>
      </c>
      <c r="BJ20" s="207" t="s">
        <v>95</v>
      </c>
      <c r="BK20" s="199">
        <v>40</v>
      </c>
      <c r="BL20" s="387"/>
      <c r="BM20" s="414"/>
      <c r="BN20" s="426">
        <v>4</v>
      </c>
      <c r="BO20" s="441">
        <f t="shared" si="50"/>
        <v>1</v>
      </c>
      <c r="BP20" s="318">
        <f>COUNTIF(E20:BL20,"3")</f>
        <v>1</v>
      </c>
      <c r="BQ20" s="318">
        <f t="shared" si="0"/>
        <v>1</v>
      </c>
      <c r="BR20" s="318">
        <f t="shared" si="1"/>
        <v>1</v>
      </c>
      <c r="BS20" s="318">
        <f t="shared" si="2"/>
        <v>1</v>
      </c>
      <c r="BT20" s="592">
        <f t="shared" si="3"/>
        <v>1</v>
      </c>
      <c r="BU20" s="441">
        <f t="shared" si="49"/>
        <v>0</v>
      </c>
      <c r="BV20" s="318">
        <f t="shared" si="4"/>
        <v>0</v>
      </c>
      <c r="BW20" s="318">
        <f t="shared" si="5"/>
        <v>1</v>
      </c>
      <c r="BX20" s="318">
        <f t="shared" si="6"/>
        <v>0</v>
      </c>
      <c r="BY20" s="318">
        <f t="shared" si="7"/>
        <v>0</v>
      </c>
      <c r="BZ20" s="318">
        <f t="shared" si="8"/>
        <v>1</v>
      </c>
      <c r="CA20" s="318">
        <f t="shared" si="9"/>
        <v>1</v>
      </c>
      <c r="CB20" s="318">
        <f t="shared" si="10"/>
        <v>0</v>
      </c>
      <c r="CC20" s="319">
        <f t="shared" si="11"/>
        <v>1</v>
      </c>
      <c r="CD20" s="322">
        <f t="shared" si="12"/>
        <v>0</v>
      </c>
      <c r="CE20" s="318">
        <f t="shared" si="13"/>
        <v>1</v>
      </c>
      <c r="CF20" s="318">
        <f t="shared" si="14"/>
        <v>1</v>
      </c>
      <c r="CG20" s="318">
        <f t="shared" si="15"/>
        <v>1</v>
      </c>
      <c r="CH20" s="318">
        <f t="shared" si="16"/>
        <v>1</v>
      </c>
      <c r="CI20" s="446">
        <f t="shared" si="17"/>
        <v>0</v>
      </c>
      <c r="CJ20" s="318">
        <f t="shared" si="18"/>
        <v>1</v>
      </c>
      <c r="CK20" s="318">
        <f t="shared" si="19"/>
        <v>1</v>
      </c>
      <c r="CL20" s="319">
        <f t="shared" si="20"/>
        <v>1</v>
      </c>
      <c r="CM20" s="322">
        <f t="shared" si="21"/>
        <v>2</v>
      </c>
      <c r="CN20" s="318">
        <f t="shared" si="22"/>
        <v>0</v>
      </c>
      <c r="CO20" s="319">
        <f t="shared" si="23"/>
        <v>0</v>
      </c>
      <c r="CP20" s="588"/>
    </row>
    <row r="21" spans="1:94" s="411" customFormat="1" ht="28.5" x14ac:dyDescent="0.25">
      <c r="A21" s="104">
        <v>5</v>
      </c>
      <c r="B21" s="486" t="s">
        <v>170</v>
      </c>
      <c r="C21" s="791"/>
      <c r="D21" s="208">
        <v>5</v>
      </c>
      <c r="E21" s="207" t="s">
        <v>90</v>
      </c>
      <c r="F21" s="199">
        <v>10</v>
      </c>
      <c r="G21" s="208"/>
      <c r="H21" s="380" t="s">
        <v>90</v>
      </c>
      <c r="I21" s="289">
        <v>9</v>
      </c>
      <c r="J21" s="156"/>
      <c r="K21" s="207" t="s">
        <v>70</v>
      </c>
      <c r="L21" s="199">
        <v>38</v>
      </c>
      <c r="M21" s="156"/>
      <c r="N21" s="381" t="s">
        <v>77</v>
      </c>
      <c r="O21" s="289"/>
      <c r="P21" s="208">
        <v>11</v>
      </c>
      <c r="Q21" s="155"/>
      <c r="R21" s="815"/>
      <c r="S21" s="426">
        <v>5</v>
      </c>
      <c r="T21" s="207" t="s">
        <v>71</v>
      </c>
      <c r="U21" s="199">
        <v>30</v>
      </c>
      <c r="V21" s="156">
        <v>44</v>
      </c>
      <c r="W21" s="207" t="s">
        <v>98</v>
      </c>
      <c r="X21" s="199">
        <v>23</v>
      </c>
      <c r="Y21" s="208">
        <v>42</v>
      </c>
      <c r="Z21" s="382" t="s">
        <v>77</v>
      </c>
      <c r="AA21" s="294"/>
      <c r="AB21" s="156">
        <v>22</v>
      </c>
      <c r="AC21" s="207" t="s">
        <v>120</v>
      </c>
      <c r="AD21" s="294">
        <v>14</v>
      </c>
      <c r="AE21" s="208"/>
      <c r="AF21" s="413"/>
      <c r="AG21" s="815"/>
      <c r="AH21" s="426">
        <v>5</v>
      </c>
      <c r="AI21" s="207" t="s">
        <v>90</v>
      </c>
      <c r="AJ21" s="199">
        <v>37</v>
      </c>
      <c r="AK21" s="208"/>
      <c r="AL21" s="207" t="s">
        <v>80</v>
      </c>
      <c r="AM21" s="199">
        <v>25</v>
      </c>
      <c r="AN21" s="384"/>
      <c r="AO21" s="382" t="s">
        <v>88</v>
      </c>
      <c r="AP21" s="156">
        <v>24</v>
      </c>
      <c r="AQ21" s="156"/>
      <c r="AR21" s="207" t="s">
        <v>79</v>
      </c>
      <c r="AS21" s="385" t="s">
        <v>33</v>
      </c>
      <c r="AT21" s="386"/>
      <c r="AU21" s="412"/>
      <c r="AV21" s="794"/>
      <c r="AW21" s="426">
        <v>5</v>
      </c>
      <c r="AX21" s="207" t="s">
        <v>95</v>
      </c>
      <c r="AY21" s="289">
        <v>40</v>
      </c>
      <c r="AZ21" s="208"/>
      <c r="BA21" s="207" t="s">
        <v>100</v>
      </c>
      <c r="BB21" s="289" t="s">
        <v>101</v>
      </c>
      <c r="BC21" s="208"/>
      <c r="BD21" s="207" t="s">
        <v>100</v>
      </c>
      <c r="BE21" s="294"/>
      <c r="BF21" s="208" t="s">
        <v>101</v>
      </c>
      <c r="BG21" s="207" t="s">
        <v>73</v>
      </c>
      <c r="BH21" s="294"/>
      <c r="BI21" s="208">
        <v>43</v>
      </c>
      <c r="BJ21" s="207" t="s">
        <v>75</v>
      </c>
      <c r="BK21" s="199">
        <v>13</v>
      </c>
      <c r="BL21" s="387"/>
      <c r="BM21" s="414"/>
      <c r="BN21" s="426">
        <v>5</v>
      </c>
      <c r="BO21" s="441">
        <f t="shared" si="50"/>
        <v>0</v>
      </c>
      <c r="BP21" s="318">
        <f t="shared" ref="BP21:BP27" si="51">COUNTIF(E21:BL21,"3")</f>
        <v>0</v>
      </c>
      <c r="BQ21" s="318">
        <f t="shared" si="0"/>
        <v>1</v>
      </c>
      <c r="BR21" s="318">
        <f t="shared" si="1"/>
        <v>1</v>
      </c>
      <c r="BS21" s="318">
        <f t="shared" si="2"/>
        <v>1</v>
      </c>
      <c r="BT21" s="592">
        <f t="shared" si="3"/>
        <v>1</v>
      </c>
      <c r="BU21" s="441">
        <f t="shared" si="49"/>
        <v>1</v>
      </c>
      <c r="BV21" s="318">
        <f t="shared" si="4"/>
        <v>0</v>
      </c>
      <c r="BW21" s="318">
        <f t="shared" si="5"/>
        <v>1</v>
      </c>
      <c r="BX21" s="318">
        <f t="shared" si="6"/>
        <v>1</v>
      </c>
      <c r="BY21" s="318">
        <f t="shared" si="7"/>
        <v>1</v>
      </c>
      <c r="BZ21" s="318">
        <f t="shared" si="8"/>
        <v>1</v>
      </c>
      <c r="CA21" s="318">
        <f t="shared" si="9"/>
        <v>1</v>
      </c>
      <c r="CB21" s="318">
        <f t="shared" si="10"/>
        <v>0</v>
      </c>
      <c r="CC21" s="319">
        <f t="shared" si="11"/>
        <v>1</v>
      </c>
      <c r="CD21" s="322">
        <f t="shared" si="12"/>
        <v>1</v>
      </c>
      <c r="CE21" s="318">
        <f t="shared" si="13"/>
        <v>1</v>
      </c>
      <c r="CF21" s="318">
        <f t="shared" si="14"/>
        <v>0</v>
      </c>
      <c r="CG21" s="318">
        <f t="shared" si="15"/>
        <v>1</v>
      </c>
      <c r="CH21" s="318">
        <f t="shared" si="16"/>
        <v>0</v>
      </c>
      <c r="CI21" s="318">
        <f t="shared" si="17"/>
        <v>1</v>
      </c>
      <c r="CJ21" s="318">
        <f t="shared" si="18"/>
        <v>1</v>
      </c>
      <c r="CK21" s="318">
        <f t="shared" si="19"/>
        <v>1</v>
      </c>
      <c r="CL21" s="319">
        <f t="shared" si="20"/>
        <v>0</v>
      </c>
      <c r="CM21" s="322">
        <f t="shared" si="21"/>
        <v>2</v>
      </c>
      <c r="CN21" s="318">
        <f t="shared" si="22"/>
        <v>0</v>
      </c>
      <c r="CO21" s="319">
        <f t="shared" si="23"/>
        <v>0</v>
      </c>
      <c r="CP21" s="588"/>
    </row>
    <row r="22" spans="1:94" s="411" customFormat="1" ht="28.5" x14ac:dyDescent="0.25">
      <c r="A22" s="104">
        <v>6</v>
      </c>
      <c r="B22" s="486" t="s">
        <v>171</v>
      </c>
      <c r="C22" s="791"/>
      <c r="D22" s="208">
        <v>6</v>
      </c>
      <c r="E22" s="207" t="s">
        <v>115</v>
      </c>
      <c r="F22" s="199">
        <v>1</v>
      </c>
      <c r="G22" s="208">
        <v>3</v>
      </c>
      <c r="H22" s="382" t="s">
        <v>70</v>
      </c>
      <c r="I22" s="294">
        <v>38</v>
      </c>
      <c r="J22" s="156"/>
      <c r="K22" s="207" t="s">
        <v>124</v>
      </c>
      <c r="L22" s="199" t="s">
        <v>101</v>
      </c>
      <c r="M22" s="156"/>
      <c r="N22" s="207" t="s">
        <v>70</v>
      </c>
      <c r="O22" s="294"/>
      <c r="P22" s="208">
        <v>39</v>
      </c>
      <c r="Q22" s="155"/>
      <c r="R22" s="815"/>
      <c r="S22" s="426">
        <v>6</v>
      </c>
      <c r="T22" s="207" t="s">
        <v>98</v>
      </c>
      <c r="U22" s="199">
        <v>23</v>
      </c>
      <c r="V22" s="156">
        <v>42</v>
      </c>
      <c r="W22" s="207" t="s">
        <v>90</v>
      </c>
      <c r="X22" s="199">
        <v>27</v>
      </c>
      <c r="Y22" s="208"/>
      <c r="Z22" s="380" t="s">
        <v>90</v>
      </c>
      <c r="AA22" s="294"/>
      <c r="AB22" s="156">
        <v>9</v>
      </c>
      <c r="AC22" s="207" t="s">
        <v>90</v>
      </c>
      <c r="AD22" s="294">
        <v>10</v>
      </c>
      <c r="AE22" s="208"/>
      <c r="AF22" s="413"/>
      <c r="AG22" s="815"/>
      <c r="AH22" s="426">
        <v>6</v>
      </c>
      <c r="AI22" s="207" t="s">
        <v>71</v>
      </c>
      <c r="AJ22" s="199">
        <v>30</v>
      </c>
      <c r="AK22" s="208">
        <v>44</v>
      </c>
      <c r="AL22" s="207" t="s">
        <v>75</v>
      </c>
      <c r="AM22" s="199">
        <v>22</v>
      </c>
      <c r="AN22" s="384"/>
      <c r="AO22" s="382" t="s">
        <v>75</v>
      </c>
      <c r="AP22" s="156">
        <v>11</v>
      </c>
      <c r="AQ22" s="156"/>
      <c r="AR22" s="207" t="s">
        <v>80</v>
      </c>
      <c r="AS22" s="385" t="s">
        <v>14</v>
      </c>
      <c r="AT22" s="386"/>
      <c r="AU22" s="412"/>
      <c r="AV22" s="794"/>
      <c r="AW22" s="426">
        <v>6</v>
      </c>
      <c r="AX22" s="207" t="s">
        <v>100</v>
      </c>
      <c r="AY22" s="289" t="s">
        <v>101</v>
      </c>
      <c r="AZ22" s="208"/>
      <c r="BA22" s="207" t="s">
        <v>95</v>
      </c>
      <c r="BB22" s="289">
        <v>40</v>
      </c>
      <c r="BC22" s="208"/>
      <c r="BD22" s="207" t="s">
        <v>77</v>
      </c>
      <c r="BE22" s="294"/>
      <c r="BF22" s="208">
        <v>13</v>
      </c>
      <c r="BG22" s="207" t="s">
        <v>125</v>
      </c>
      <c r="BH22" s="294"/>
      <c r="BI22" s="208">
        <v>37</v>
      </c>
      <c r="BJ22" s="207" t="s">
        <v>96</v>
      </c>
      <c r="BK22" s="199">
        <v>41</v>
      </c>
      <c r="BL22" s="387"/>
      <c r="BM22" s="414"/>
      <c r="BN22" s="426">
        <v>6</v>
      </c>
      <c r="BO22" s="441">
        <f t="shared" si="50"/>
        <v>1</v>
      </c>
      <c r="BP22" s="318">
        <f t="shared" si="51"/>
        <v>1</v>
      </c>
      <c r="BQ22" s="318">
        <f t="shared" si="0"/>
        <v>1</v>
      </c>
      <c r="BR22" s="318">
        <f t="shared" si="1"/>
        <v>1</v>
      </c>
      <c r="BS22" s="318">
        <f t="shared" si="2"/>
        <v>1</v>
      </c>
      <c r="BT22" s="592">
        <f t="shared" si="3"/>
        <v>1</v>
      </c>
      <c r="BU22" s="441">
        <f t="shared" si="49"/>
        <v>0</v>
      </c>
      <c r="BV22" s="318">
        <f t="shared" si="4"/>
        <v>0</v>
      </c>
      <c r="BW22" s="318">
        <f t="shared" si="5"/>
        <v>1</v>
      </c>
      <c r="BX22" s="318">
        <f t="shared" si="6"/>
        <v>1</v>
      </c>
      <c r="BY22" s="318">
        <f t="shared" si="7"/>
        <v>0</v>
      </c>
      <c r="BZ22" s="318">
        <f t="shared" si="8"/>
        <v>1</v>
      </c>
      <c r="CA22" s="318">
        <f t="shared" si="9"/>
        <v>0</v>
      </c>
      <c r="CB22" s="318">
        <f t="shared" si="10"/>
        <v>1</v>
      </c>
      <c r="CC22" s="319">
        <f t="shared" si="11"/>
        <v>1</v>
      </c>
      <c r="CD22" s="322">
        <f t="shared" si="12"/>
        <v>1</v>
      </c>
      <c r="CE22" s="318">
        <f t="shared" si="13"/>
        <v>1</v>
      </c>
      <c r="CF22" s="318">
        <f t="shared" si="14"/>
        <v>1</v>
      </c>
      <c r="CG22" s="318">
        <f t="shared" si="15"/>
        <v>1</v>
      </c>
      <c r="CH22" s="318">
        <f t="shared" si="16"/>
        <v>1</v>
      </c>
      <c r="CI22" s="318">
        <f t="shared" si="17"/>
        <v>1</v>
      </c>
      <c r="CJ22" s="318">
        <f t="shared" si="18"/>
        <v>0</v>
      </c>
      <c r="CK22" s="318">
        <f t="shared" si="19"/>
        <v>1</v>
      </c>
      <c r="CL22" s="319">
        <f t="shared" si="20"/>
        <v>0</v>
      </c>
      <c r="CM22" s="322">
        <f t="shared" si="21"/>
        <v>2</v>
      </c>
      <c r="CN22" s="318">
        <f t="shared" si="22"/>
        <v>0</v>
      </c>
      <c r="CO22" s="319">
        <f t="shared" si="23"/>
        <v>0</v>
      </c>
      <c r="CP22" s="588"/>
    </row>
    <row r="23" spans="1:94" s="411" customFormat="1" ht="39.75" customHeight="1" x14ac:dyDescent="0.25">
      <c r="A23" s="104">
        <v>7</v>
      </c>
      <c r="B23" s="486" t="s">
        <v>172</v>
      </c>
      <c r="C23" s="791"/>
      <c r="D23" s="208">
        <v>7</v>
      </c>
      <c r="E23" s="207"/>
      <c r="F23" s="199"/>
      <c r="G23" s="208"/>
      <c r="H23" s="382" t="s">
        <v>120</v>
      </c>
      <c r="I23" s="294">
        <v>14</v>
      </c>
      <c r="J23" s="156"/>
      <c r="K23" s="207"/>
      <c r="L23" s="199"/>
      <c r="M23" s="156"/>
      <c r="N23" s="207" t="s">
        <v>88</v>
      </c>
      <c r="O23" s="294"/>
      <c r="P23" s="208">
        <v>24</v>
      </c>
      <c r="Q23" s="155"/>
      <c r="R23" s="815"/>
      <c r="S23" s="426">
        <v>7</v>
      </c>
      <c r="T23" s="207" t="s">
        <v>116</v>
      </c>
      <c r="U23" s="199">
        <v>37</v>
      </c>
      <c r="V23" s="156" t="s">
        <v>118</v>
      </c>
      <c r="W23" s="207"/>
      <c r="X23" s="199"/>
      <c r="Y23" s="208"/>
      <c r="Z23" s="380" t="s">
        <v>116</v>
      </c>
      <c r="AA23" s="294">
        <v>37</v>
      </c>
      <c r="AB23" s="156" t="s">
        <v>119</v>
      </c>
      <c r="AC23" s="207" t="s">
        <v>88</v>
      </c>
      <c r="AD23" s="294">
        <v>41</v>
      </c>
      <c r="AE23" s="208"/>
      <c r="AF23" s="413"/>
      <c r="AG23" s="815"/>
      <c r="AH23" s="426">
        <v>7</v>
      </c>
      <c r="AI23" s="207" t="s">
        <v>115</v>
      </c>
      <c r="AJ23" s="199">
        <v>1</v>
      </c>
      <c r="AK23" s="208">
        <v>3</v>
      </c>
      <c r="AL23" s="207" t="s">
        <v>109</v>
      </c>
      <c r="AM23" s="199" t="s">
        <v>101</v>
      </c>
      <c r="AN23" s="384"/>
      <c r="AO23" s="382" t="s">
        <v>90</v>
      </c>
      <c r="AP23" s="156">
        <v>10</v>
      </c>
      <c r="AQ23" s="156"/>
      <c r="AR23" s="207" t="s">
        <v>109</v>
      </c>
      <c r="AS23" s="385" t="s">
        <v>101</v>
      </c>
      <c r="AT23" s="386"/>
      <c r="AU23" s="412"/>
      <c r="AV23" s="794"/>
      <c r="AW23" s="426">
        <v>7</v>
      </c>
      <c r="AX23" s="207" t="s">
        <v>123</v>
      </c>
      <c r="AY23" s="289">
        <v>40</v>
      </c>
      <c r="AZ23" s="208"/>
      <c r="BA23" s="207" t="s">
        <v>85</v>
      </c>
      <c r="BB23" s="289">
        <v>44</v>
      </c>
      <c r="BC23" s="208"/>
      <c r="BD23" s="207" t="s">
        <v>120</v>
      </c>
      <c r="BE23" s="294"/>
      <c r="BF23" s="208">
        <v>30</v>
      </c>
      <c r="BG23" s="207" t="s">
        <v>98</v>
      </c>
      <c r="BH23" s="294"/>
      <c r="BI23" s="208">
        <v>23</v>
      </c>
      <c r="BJ23" s="207" t="s">
        <v>80</v>
      </c>
      <c r="BK23" s="199">
        <v>25</v>
      </c>
      <c r="BL23" s="387"/>
      <c r="BM23" s="414"/>
      <c r="BN23" s="426">
        <v>7</v>
      </c>
      <c r="BO23" s="441">
        <f t="shared" si="50"/>
        <v>1</v>
      </c>
      <c r="BP23" s="318">
        <f t="shared" si="51"/>
        <v>1</v>
      </c>
      <c r="BQ23" s="318">
        <f t="shared" si="0"/>
        <v>0</v>
      </c>
      <c r="BR23" s="318">
        <f t="shared" si="1"/>
        <v>1</v>
      </c>
      <c r="BS23" s="318">
        <f t="shared" si="2"/>
        <v>0</v>
      </c>
      <c r="BT23" s="592">
        <f t="shared" si="3"/>
        <v>0</v>
      </c>
      <c r="BU23" s="441">
        <f t="shared" si="49"/>
        <v>1</v>
      </c>
      <c r="BV23" s="318">
        <f t="shared" si="4"/>
        <v>0</v>
      </c>
      <c r="BW23" s="318">
        <f t="shared" si="5"/>
        <v>0</v>
      </c>
      <c r="BX23" s="318">
        <f t="shared" si="6"/>
        <v>1</v>
      </c>
      <c r="BY23" s="318">
        <f t="shared" si="7"/>
        <v>1</v>
      </c>
      <c r="BZ23" s="318">
        <f t="shared" si="8"/>
        <v>1</v>
      </c>
      <c r="CA23" s="318">
        <f t="shared" si="9"/>
        <v>0</v>
      </c>
      <c r="CB23" s="318">
        <f t="shared" si="10"/>
        <v>0</v>
      </c>
      <c r="CC23" s="319">
        <f t="shared" si="11"/>
        <v>1</v>
      </c>
      <c r="CD23" s="322">
        <f t="shared" si="12"/>
        <v>2</v>
      </c>
      <c r="CE23" s="318">
        <f t="shared" si="13"/>
        <v>0</v>
      </c>
      <c r="CF23" s="318">
        <f t="shared" si="14"/>
        <v>0</v>
      </c>
      <c r="CG23" s="318">
        <f t="shared" si="15"/>
        <v>1</v>
      </c>
      <c r="CH23" s="318">
        <f t="shared" si="16"/>
        <v>1</v>
      </c>
      <c r="CI23" s="318">
        <f t="shared" si="17"/>
        <v>0</v>
      </c>
      <c r="CJ23" s="318">
        <f t="shared" si="18"/>
        <v>0</v>
      </c>
      <c r="CK23" s="318">
        <f t="shared" si="19"/>
        <v>1</v>
      </c>
      <c r="CL23" s="319">
        <f t="shared" si="20"/>
        <v>0</v>
      </c>
      <c r="CM23" s="322">
        <f t="shared" si="21"/>
        <v>2</v>
      </c>
      <c r="CN23" s="318">
        <f t="shared" si="22"/>
        <v>0</v>
      </c>
      <c r="CO23" s="319">
        <f t="shared" si="23"/>
        <v>0</v>
      </c>
      <c r="CP23" s="588">
        <v>13</v>
      </c>
    </row>
    <row r="24" spans="1:94" s="411" customFormat="1" ht="29.25" thickBot="1" x14ac:dyDescent="0.3">
      <c r="A24" s="476"/>
      <c r="B24" s="477"/>
      <c r="C24" s="792"/>
      <c r="D24" s="392"/>
      <c r="E24" s="390"/>
      <c r="F24" s="391"/>
      <c r="G24" s="392"/>
      <c r="H24" s="393"/>
      <c r="I24" s="394"/>
      <c r="J24" s="395"/>
      <c r="K24" s="390"/>
      <c r="L24" s="391"/>
      <c r="M24" s="395"/>
      <c r="N24" s="390"/>
      <c r="O24" s="394"/>
      <c r="P24" s="392"/>
      <c r="Q24" s="155"/>
      <c r="R24" s="816"/>
      <c r="S24" s="562"/>
      <c r="T24" s="390"/>
      <c r="U24" s="391"/>
      <c r="V24" s="395"/>
      <c r="W24" s="390"/>
      <c r="X24" s="391"/>
      <c r="Y24" s="392"/>
      <c r="Z24" s="396"/>
      <c r="AA24" s="397"/>
      <c r="AB24" s="395"/>
      <c r="AC24" s="390"/>
      <c r="AD24" s="394"/>
      <c r="AE24" s="392"/>
      <c r="AF24" s="413"/>
      <c r="AG24" s="816"/>
      <c r="AH24" s="562"/>
      <c r="AI24" s="207"/>
      <c r="AJ24" s="199"/>
      <c r="AK24" s="208"/>
      <c r="AL24" s="207"/>
      <c r="AM24" s="383"/>
      <c r="AN24" s="384"/>
      <c r="AO24" s="382"/>
      <c r="AP24" s="156"/>
      <c r="AQ24" s="156"/>
      <c r="AR24" s="390"/>
      <c r="AS24" s="398"/>
      <c r="AT24" s="399"/>
      <c r="AU24" s="412"/>
      <c r="AV24" s="795"/>
      <c r="AW24" s="562"/>
      <c r="AX24" s="207"/>
      <c r="AY24" s="289"/>
      <c r="AZ24" s="208"/>
      <c r="BA24" s="207"/>
      <c r="BB24" s="289"/>
      <c r="BC24" s="208"/>
      <c r="BD24" s="207"/>
      <c r="BE24" s="294"/>
      <c r="BF24" s="208"/>
      <c r="BG24" s="207"/>
      <c r="BH24" s="294"/>
      <c r="BI24" s="208"/>
      <c r="BJ24" s="207"/>
      <c r="BK24" s="199"/>
      <c r="BL24" s="387"/>
      <c r="BM24" s="414"/>
      <c r="BN24" s="562"/>
      <c r="BO24" s="442">
        <f t="shared" si="50"/>
        <v>0</v>
      </c>
      <c r="BP24" s="320">
        <f t="shared" si="51"/>
        <v>0</v>
      </c>
      <c r="BQ24" s="320">
        <f t="shared" si="0"/>
        <v>0</v>
      </c>
      <c r="BR24" s="320">
        <f t="shared" si="1"/>
        <v>0</v>
      </c>
      <c r="BS24" s="320">
        <f t="shared" si="2"/>
        <v>0</v>
      </c>
      <c r="BT24" s="593">
        <f t="shared" si="3"/>
        <v>0</v>
      </c>
      <c r="BU24" s="442">
        <f t="shared" si="49"/>
        <v>0</v>
      </c>
      <c r="BV24" s="320">
        <f t="shared" si="4"/>
        <v>0</v>
      </c>
      <c r="BW24" s="320">
        <f t="shared" si="5"/>
        <v>0</v>
      </c>
      <c r="BX24" s="320">
        <f t="shared" si="6"/>
        <v>0</v>
      </c>
      <c r="BY24" s="320">
        <f t="shared" si="7"/>
        <v>0</v>
      </c>
      <c r="BZ24" s="320">
        <f t="shared" si="8"/>
        <v>0</v>
      </c>
      <c r="CA24" s="320">
        <f t="shared" si="9"/>
        <v>0</v>
      </c>
      <c r="CB24" s="320">
        <f t="shared" si="10"/>
        <v>0</v>
      </c>
      <c r="CC24" s="321">
        <f t="shared" si="11"/>
        <v>0</v>
      </c>
      <c r="CD24" s="323">
        <f t="shared" si="12"/>
        <v>0</v>
      </c>
      <c r="CE24" s="320">
        <f t="shared" si="13"/>
        <v>0</v>
      </c>
      <c r="CF24" s="320">
        <f t="shared" si="14"/>
        <v>0</v>
      </c>
      <c r="CG24" s="320">
        <f t="shared" si="15"/>
        <v>0</v>
      </c>
      <c r="CH24" s="320">
        <f t="shared" si="16"/>
        <v>0</v>
      </c>
      <c r="CI24" s="320">
        <f t="shared" si="17"/>
        <v>0</v>
      </c>
      <c r="CJ24" s="320">
        <f t="shared" si="18"/>
        <v>0</v>
      </c>
      <c r="CK24" s="320">
        <f t="shared" si="19"/>
        <v>0</v>
      </c>
      <c r="CL24" s="321">
        <f t="shared" si="20"/>
        <v>0</v>
      </c>
      <c r="CM24" s="323">
        <f t="shared" si="21"/>
        <v>0</v>
      </c>
      <c r="CN24" s="320">
        <f t="shared" si="22"/>
        <v>0</v>
      </c>
      <c r="CO24" s="321">
        <f t="shared" si="23"/>
        <v>0</v>
      </c>
      <c r="CP24" s="588"/>
    </row>
    <row r="25" spans="1:94" s="665" customFormat="1" ht="39.950000000000003" customHeight="1" x14ac:dyDescent="0.25">
      <c r="A25" s="597">
        <v>0</v>
      </c>
      <c r="B25" s="631" t="s">
        <v>138</v>
      </c>
      <c r="C25" s="790" t="s">
        <v>1</v>
      </c>
      <c r="D25" s="611">
        <v>0</v>
      </c>
      <c r="E25" s="617"/>
      <c r="F25" s="609"/>
      <c r="G25" s="611"/>
      <c r="H25" s="632"/>
      <c r="I25" s="633"/>
      <c r="J25" s="610"/>
      <c r="K25" s="617"/>
      <c r="L25" s="609"/>
      <c r="M25" s="610"/>
      <c r="N25" s="617"/>
      <c r="O25" s="633"/>
      <c r="P25" s="611"/>
      <c r="Q25" s="634"/>
      <c r="R25" s="635"/>
      <c r="S25" s="636">
        <v>0</v>
      </c>
      <c r="T25" s="637"/>
      <c r="U25" s="638"/>
      <c r="V25" s="636"/>
      <c r="W25" s="617"/>
      <c r="X25" s="609"/>
      <c r="Y25" s="611"/>
      <c r="Z25" s="639" t="s">
        <v>70</v>
      </c>
      <c r="AA25" s="640"/>
      <c r="AB25" s="636">
        <v>37</v>
      </c>
      <c r="AC25" s="641"/>
      <c r="AD25" s="640"/>
      <c r="AE25" s="642"/>
      <c r="AF25" s="643"/>
      <c r="AG25" s="644"/>
      <c r="AH25" s="610">
        <v>0</v>
      </c>
      <c r="AI25" s="645"/>
      <c r="AJ25" s="609"/>
      <c r="AK25" s="611"/>
      <c r="AL25" s="645"/>
      <c r="AM25" s="646"/>
      <c r="AN25" s="647"/>
      <c r="AO25" s="668" t="s">
        <v>116</v>
      </c>
      <c r="AP25" s="610">
        <v>21</v>
      </c>
      <c r="AQ25" s="610" t="s">
        <v>118</v>
      </c>
      <c r="AR25" s="645" t="s">
        <v>116</v>
      </c>
      <c r="AS25" s="649" t="s">
        <v>165</v>
      </c>
      <c r="AT25" s="650" t="s">
        <v>119</v>
      </c>
      <c r="AU25" s="651"/>
      <c r="AV25" s="794" t="s">
        <v>1</v>
      </c>
      <c r="AW25" s="652">
        <v>0</v>
      </c>
      <c r="AX25" s="617"/>
      <c r="AY25" s="613"/>
      <c r="AZ25" s="611"/>
      <c r="BA25" s="617"/>
      <c r="BB25" s="613"/>
      <c r="BC25" s="611"/>
      <c r="BD25" s="617"/>
      <c r="BE25" s="633"/>
      <c r="BF25" s="611"/>
      <c r="BG25" s="617"/>
      <c r="BH25" s="633"/>
      <c r="BI25" s="611"/>
      <c r="BJ25" s="645" t="s">
        <v>128</v>
      </c>
      <c r="BK25" s="609">
        <v>25</v>
      </c>
      <c r="BL25" s="653" t="s">
        <v>153</v>
      </c>
      <c r="BM25" s="654"/>
      <c r="BN25" s="655">
        <v>0</v>
      </c>
      <c r="BO25" s="656">
        <f t="shared" si="50"/>
        <v>0</v>
      </c>
      <c r="BP25" s="657">
        <f t="shared" si="51"/>
        <v>0</v>
      </c>
      <c r="BQ25" s="657">
        <f t="shared" si="0"/>
        <v>0</v>
      </c>
      <c r="BR25" s="657">
        <f t="shared" si="1"/>
        <v>0</v>
      </c>
      <c r="BS25" s="657">
        <f t="shared" si="2"/>
        <v>0</v>
      </c>
      <c r="BT25" s="658">
        <f t="shared" si="3"/>
        <v>0</v>
      </c>
      <c r="BU25" s="659">
        <f t="shared" si="49"/>
        <v>0</v>
      </c>
      <c r="BV25" s="660">
        <f t="shared" si="4"/>
        <v>2</v>
      </c>
      <c r="BW25" s="660">
        <f t="shared" si="5"/>
        <v>0</v>
      </c>
      <c r="BX25" s="661">
        <f t="shared" si="6"/>
        <v>0</v>
      </c>
      <c r="BY25" s="661">
        <f t="shared" si="7"/>
        <v>0</v>
      </c>
      <c r="BZ25" s="661">
        <f t="shared" si="8"/>
        <v>1</v>
      </c>
      <c r="CA25" s="661">
        <f t="shared" si="9"/>
        <v>0</v>
      </c>
      <c r="CB25" s="661">
        <f t="shared" si="10"/>
        <v>0</v>
      </c>
      <c r="CC25" s="662">
        <f t="shared" si="11"/>
        <v>0</v>
      </c>
      <c r="CD25" s="663">
        <f t="shared" si="12"/>
        <v>1</v>
      </c>
      <c r="CE25" s="657">
        <f t="shared" si="13"/>
        <v>0</v>
      </c>
      <c r="CF25" s="657">
        <f t="shared" si="14"/>
        <v>0</v>
      </c>
      <c r="CG25" s="657">
        <f t="shared" si="15"/>
        <v>0</v>
      </c>
      <c r="CH25" s="657">
        <f t="shared" si="16"/>
        <v>0</v>
      </c>
      <c r="CI25" s="657">
        <f t="shared" si="17"/>
        <v>0</v>
      </c>
      <c r="CJ25" s="657">
        <f t="shared" si="18"/>
        <v>0</v>
      </c>
      <c r="CK25" s="657">
        <f t="shared" si="19"/>
        <v>0</v>
      </c>
      <c r="CL25" s="658">
        <f t="shared" si="20"/>
        <v>0</v>
      </c>
      <c r="CM25" s="664">
        <f t="shared" si="21"/>
        <v>0</v>
      </c>
      <c r="CN25" s="657">
        <f t="shared" si="22"/>
        <v>0</v>
      </c>
      <c r="CO25" s="658">
        <f t="shared" si="23"/>
        <v>0</v>
      </c>
      <c r="CP25" s="629">
        <v>3</v>
      </c>
    </row>
    <row r="26" spans="1:94" s="411" customFormat="1" ht="28.5" customHeight="1" x14ac:dyDescent="0.25">
      <c r="A26" s="104">
        <v>1</v>
      </c>
      <c r="B26" s="595" t="s">
        <v>140</v>
      </c>
      <c r="C26" s="791"/>
      <c r="D26" s="208">
        <v>1</v>
      </c>
      <c r="E26" s="207" t="s">
        <v>74</v>
      </c>
      <c r="F26" s="199">
        <v>43</v>
      </c>
      <c r="G26" s="208"/>
      <c r="H26" s="382" t="s">
        <v>109</v>
      </c>
      <c r="I26" s="294" t="s">
        <v>101</v>
      </c>
      <c r="J26" s="156"/>
      <c r="K26" s="207" t="s">
        <v>88</v>
      </c>
      <c r="L26" s="199">
        <v>24</v>
      </c>
      <c r="M26" s="156"/>
      <c r="N26" s="207" t="s">
        <v>77</v>
      </c>
      <c r="O26" s="294"/>
      <c r="P26" s="208">
        <v>11</v>
      </c>
      <c r="Q26" s="155"/>
      <c r="R26" s="791" t="s">
        <v>1</v>
      </c>
      <c r="S26" s="156">
        <v>1</v>
      </c>
      <c r="T26" s="207" t="s">
        <v>74</v>
      </c>
      <c r="U26" s="199">
        <v>25</v>
      </c>
      <c r="V26" s="156"/>
      <c r="W26" s="207" t="s">
        <v>77</v>
      </c>
      <c r="X26" s="199">
        <v>22</v>
      </c>
      <c r="Y26" s="208"/>
      <c r="Z26" s="382" t="s">
        <v>89</v>
      </c>
      <c r="AA26" s="294"/>
      <c r="AB26" s="156">
        <v>9</v>
      </c>
      <c r="AC26" s="207" t="s">
        <v>71</v>
      </c>
      <c r="AD26" s="294">
        <v>30</v>
      </c>
      <c r="AE26" s="208">
        <v>44</v>
      </c>
      <c r="AF26" s="413"/>
      <c r="AG26" s="791" t="s">
        <v>1</v>
      </c>
      <c r="AH26" s="156">
        <v>1</v>
      </c>
      <c r="AI26" s="207" t="s">
        <v>75</v>
      </c>
      <c r="AJ26" s="199">
        <v>39</v>
      </c>
      <c r="AK26" s="208"/>
      <c r="AL26" s="207" t="s">
        <v>71</v>
      </c>
      <c r="AM26" s="383">
        <v>26</v>
      </c>
      <c r="AN26" s="384"/>
      <c r="AO26" s="382" t="s">
        <v>89</v>
      </c>
      <c r="AP26" s="156">
        <v>10</v>
      </c>
      <c r="AQ26" s="156"/>
      <c r="AR26" s="207" t="s">
        <v>109</v>
      </c>
      <c r="AS26" s="385" t="s">
        <v>101</v>
      </c>
      <c r="AT26" s="386"/>
      <c r="AU26" s="412"/>
      <c r="AV26" s="794"/>
      <c r="AW26" s="260">
        <v>1</v>
      </c>
      <c r="AX26" s="207" t="s">
        <v>96</v>
      </c>
      <c r="AY26" s="289">
        <v>41</v>
      </c>
      <c r="AZ26" s="208"/>
      <c r="BA26" s="207" t="s">
        <v>125</v>
      </c>
      <c r="BB26" s="289">
        <v>37</v>
      </c>
      <c r="BC26" s="208"/>
      <c r="BD26" s="207" t="s">
        <v>77</v>
      </c>
      <c r="BE26" s="294"/>
      <c r="BF26" s="208">
        <v>13</v>
      </c>
      <c r="BG26" s="207" t="s">
        <v>99</v>
      </c>
      <c r="BH26" s="294">
        <v>1</v>
      </c>
      <c r="BI26" s="208">
        <v>3</v>
      </c>
      <c r="BJ26" s="207" t="s">
        <v>123</v>
      </c>
      <c r="BK26" s="199">
        <v>40</v>
      </c>
      <c r="BL26" s="387"/>
      <c r="BM26" s="414"/>
      <c r="BN26" s="417">
        <v>1</v>
      </c>
      <c r="BO26" s="441">
        <f>COUNTIF(E26:BL26,"1")-3</f>
        <v>1</v>
      </c>
      <c r="BP26" s="318">
        <f t="shared" si="51"/>
        <v>1</v>
      </c>
      <c r="BQ26" s="318">
        <f t="shared" si="0"/>
        <v>1</v>
      </c>
      <c r="BR26" s="318">
        <f t="shared" si="1"/>
        <v>1</v>
      </c>
      <c r="BS26" s="318">
        <f t="shared" si="2"/>
        <v>1</v>
      </c>
      <c r="BT26" s="319">
        <f t="shared" si="3"/>
        <v>1</v>
      </c>
      <c r="BU26" s="441">
        <f t="shared" si="49"/>
        <v>0</v>
      </c>
      <c r="BV26" s="318">
        <f t="shared" si="4"/>
        <v>0</v>
      </c>
      <c r="BW26" s="318">
        <f t="shared" si="5"/>
        <v>1</v>
      </c>
      <c r="BX26" s="318">
        <f t="shared" si="6"/>
        <v>0</v>
      </c>
      <c r="BY26" s="318">
        <f t="shared" si="7"/>
        <v>1</v>
      </c>
      <c r="BZ26" s="318">
        <f t="shared" si="8"/>
        <v>1</v>
      </c>
      <c r="CA26" s="318">
        <f t="shared" si="9"/>
        <v>1</v>
      </c>
      <c r="CB26" s="318">
        <f t="shared" si="10"/>
        <v>0</v>
      </c>
      <c r="CC26" s="319">
        <f t="shared" si="11"/>
        <v>1</v>
      </c>
      <c r="CD26" s="441">
        <f t="shared" si="12"/>
        <v>1</v>
      </c>
      <c r="CE26" s="318">
        <f t="shared" si="13"/>
        <v>0</v>
      </c>
      <c r="CF26" s="318">
        <f t="shared" si="14"/>
        <v>1</v>
      </c>
      <c r="CG26" s="318">
        <f t="shared" si="15"/>
        <v>1</v>
      </c>
      <c r="CH26" s="318">
        <f t="shared" si="16"/>
        <v>1</v>
      </c>
      <c r="CI26" s="318">
        <f t="shared" si="17"/>
        <v>0</v>
      </c>
      <c r="CJ26" s="318">
        <f t="shared" si="18"/>
        <v>1</v>
      </c>
      <c r="CK26" s="318">
        <f t="shared" si="19"/>
        <v>1</v>
      </c>
      <c r="CL26" s="319">
        <f t="shared" si="20"/>
        <v>0</v>
      </c>
      <c r="CM26" s="322">
        <f t="shared" si="21"/>
        <v>2</v>
      </c>
      <c r="CN26" s="318">
        <f t="shared" si="22"/>
        <v>0</v>
      </c>
      <c r="CO26" s="319">
        <f t="shared" si="23"/>
        <v>0</v>
      </c>
      <c r="CP26" s="588"/>
    </row>
    <row r="27" spans="1:94" s="411" customFormat="1" ht="28.5" x14ac:dyDescent="0.25">
      <c r="A27" s="104">
        <v>2</v>
      </c>
      <c r="B27" s="595" t="s">
        <v>141</v>
      </c>
      <c r="C27" s="791"/>
      <c r="D27" s="208">
        <v>2</v>
      </c>
      <c r="E27" s="207" t="s">
        <v>77</v>
      </c>
      <c r="F27" s="199">
        <v>22</v>
      </c>
      <c r="G27" s="208"/>
      <c r="H27" s="382" t="s">
        <v>89</v>
      </c>
      <c r="I27" s="294">
        <v>9</v>
      </c>
      <c r="J27" s="156"/>
      <c r="K27" s="207" t="s">
        <v>77</v>
      </c>
      <c r="L27" s="199">
        <v>11</v>
      </c>
      <c r="M27" s="156"/>
      <c r="N27" s="207" t="s">
        <v>70</v>
      </c>
      <c r="O27" s="294"/>
      <c r="P27" s="208">
        <v>39</v>
      </c>
      <c r="Q27" s="155"/>
      <c r="R27" s="791"/>
      <c r="S27" s="156">
        <v>2</v>
      </c>
      <c r="T27" s="207" t="s">
        <v>89</v>
      </c>
      <c r="U27" s="199">
        <v>10</v>
      </c>
      <c r="V27" s="156"/>
      <c r="W27" s="207" t="s">
        <v>71</v>
      </c>
      <c r="X27" s="199">
        <v>30</v>
      </c>
      <c r="Y27" s="208">
        <v>44</v>
      </c>
      <c r="Z27" s="382" t="s">
        <v>109</v>
      </c>
      <c r="AA27" s="294"/>
      <c r="AB27" s="156" t="s">
        <v>101</v>
      </c>
      <c r="AC27" s="207" t="s">
        <v>74</v>
      </c>
      <c r="AD27" s="294">
        <v>25</v>
      </c>
      <c r="AE27" s="208"/>
      <c r="AF27" s="413"/>
      <c r="AG27" s="791"/>
      <c r="AH27" s="156">
        <v>2</v>
      </c>
      <c r="AI27" s="207" t="s">
        <v>70</v>
      </c>
      <c r="AJ27" s="199">
        <v>38</v>
      </c>
      <c r="AK27" s="208"/>
      <c r="AL27" s="207" t="s">
        <v>107</v>
      </c>
      <c r="AM27" s="383">
        <v>41</v>
      </c>
      <c r="AN27" s="384"/>
      <c r="AO27" s="382" t="s">
        <v>78</v>
      </c>
      <c r="AP27" s="156">
        <v>27</v>
      </c>
      <c r="AQ27" s="156"/>
      <c r="AR27" s="207" t="s">
        <v>70</v>
      </c>
      <c r="AS27" s="385" t="s">
        <v>63</v>
      </c>
      <c r="AT27" s="386"/>
      <c r="AU27" s="412"/>
      <c r="AV27" s="794"/>
      <c r="AW27" s="260">
        <v>2</v>
      </c>
      <c r="AX27" s="207" t="s">
        <v>99</v>
      </c>
      <c r="AY27" s="289">
        <v>1</v>
      </c>
      <c r="AZ27" s="208">
        <v>3</v>
      </c>
      <c r="BA27" s="207" t="s">
        <v>100</v>
      </c>
      <c r="BB27" s="289" t="s">
        <v>101</v>
      </c>
      <c r="BC27" s="208"/>
      <c r="BD27" s="207" t="s">
        <v>125</v>
      </c>
      <c r="BE27" s="294"/>
      <c r="BF27" s="208">
        <v>37</v>
      </c>
      <c r="BG27" s="207" t="s">
        <v>77</v>
      </c>
      <c r="BH27" s="294"/>
      <c r="BI27" s="208">
        <v>13</v>
      </c>
      <c r="BJ27" s="207" t="s">
        <v>72</v>
      </c>
      <c r="BK27" s="199">
        <v>43</v>
      </c>
      <c r="BL27" s="386"/>
      <c r="BM27" s="414"/>
      <c r="BN27" s="417">
        <v>2</v>
      </c>
      <c r="BO27" s="441">
        <f t="shared" ref="BO27:BO33" si="52">COUNTIF(E27:BL27,"1")</f>
        <v>1</v>
      </c>
      <c r="BP27" s="318">
        <f t="shared" si="51"/>
        <v>1</v>
      </c>
      <c r="BQ27" s="318">
        <f t="shared" si="0"/>
        <v>1</v>
      </c>
      <c r="BR27" s="318">
        <f t="shared" si="1"/>
        <v>1</v>
      </c>
      <c r="BS27" s="318">
        <f t="shared" si="2"/>
        <v>1</v>
      </c>
      <c r="BT27" s="319">
        <f t="shared" si="3"/>
        <v>1</v>
      </c>
      <c r="BU27" s="441">
        <f t="shared" si="49"/>
        <v>0</v>
      </c>
      <c r="BV27" s="318">
        <f t="shared" si="4"/>
        <v>0</v>
      </c>
      <c r="BW27" s="318">
        <f t="shared" si="5"/>
        <v>1</v>
      </c>
      <c r="BX27" s="318">
        <f t="shared" si="6"/>
        <v>0</v>
      </c>
      <c r="BY27" s="318">
        <f t="shared" si="7"/>
        <v>0</v>
      </c>
      <c r="BZ27" s="318">
        <f t="shared" si="8"/>
        <v>1</v>
      </c>
      <c r="CA27" s="318">
        <f t="shared" si="9"/>
        <v>0</v>
      </c>
      <c r="CB27" s="318">
        <f t="shared" si="10"/>
        <v>1</v>
      </c>
      <c r="CC27" s="319">
        <f t="shared" si="11"/>
        <v>1</v>
      </c>
      <c r="CD27" s="441">
        <f t="shared" si="12"/>
        <v>1</v>
      </c>
      <c r="CE27" s="318">
        <f t="shared" si="13"/>
        <v>1</v>
      </c>
      <c r="CF27" s="318">
        <f t="shared" si="14"/>
        <v>1</v>
      </c>
      <c r="CG27" s="318">
        <f t="shared" si="15"/>
        <v>1</v>
      </c>
      <c r="CH27" s="318">
        <f t="shared" si="16"/>
        <v>1</v>
      </c>
      <c r="CI27" s="318">
        <f t="shared" si="17"/>
        <v>0</v>
      </c>
      <c r="CJ27" s="318">
        <f t="shared" si="18"/>
        <v>1</v>
      </c>
      <c r="CK27" s="318">
        <f t="shared" si="19"/>
        <v>1</v>
      </c>
      <c r="CL27" s="319">
        <f t="shared" si="20"/>
        <v>0</v>
      </c>
      <c r="CM27" s="322">
        <f t="shared" si="21"/>
        <v>2</v>
      </c>
      <c r="CN27" s="318">
        <f t="shared" si="22"/>
        <v>0</v>
      </c>
      <c r="CO27" s="319">
        <f t="shared" si="23"/>
        <v>0</v>
      </c>
      <c r="CP27" s="588"/>
    </row>
    <row r="28" spans="1:94" s="411" customFormat="1" ht="28.5" x14ac:dyDescent="0.25">
      <c r="A28" s="104">
        <v>3</v>
      </c>
      <c r="B28" s="595" t="s">
        <v>142</v>
      </c>
      <c r="C28" s="791"/>
      <c r="D28" s="208">
        <v>3</v>
      </c>
      <c r="E28" s="207" t="s">
        <v>89</v>
      </c>
      <c r="F28" s="199">
        <v>10</v>
      </c>
      <c r="G28" s="208"/>
      <c r="H28" s="382" t="s">
        <v>77</v>
      </c>
      <c r="I28" s="294">
        <v>39</v>
      </c>
      <c r="J28" s="156"/>
      <c r="K28" s="207" t="s">
        <v>74</v>
      </c>
      <c r="L28" s="199">
        <v>25</v>
      </c>
      <c r="M28" s="156"/>
      <c r="N28" s="207" t="s">
        <v>89</v>
      </c>
      <c r="O28" s="294"/>
      <c r="P28" s="208">
        <v>9</v>
      </c>
      <c r="Q28" s="155"/>
      <c r="R28" s="791"/>
      <c r="S28" s="156">
        <v>3</v>
      </c>
      <c r="T28" s="207" t="s">
        <v>71</v>
      </c>
      <c r="U28" s="199">
        <v>30</v>
      </c>
      <c r="V28" s="156">
        <v>44</v>
      </c>
      <c r="W28" s="207" t="s">
        <v>109</v>
      </c>
      <c r="X28" s="199" t="s">
        <v>101</v>
      </c>
      <c r="Y28" s="208"/>
      <c r="Z28" s="382" t="s">
        <v>98</v>
      </c>
      <c r="AA28" s="294">
        <v>23</v>
      </c>
      <c r="AB28" s="156">
        <v>42</v>
      </c>
      <c r="AC28" s="207" t="s">
        <v>70</v>
      </c>
      <c r="AD28" s="294">
        <v>38</v>
      </c>
      <c r="AE28" s="208"/>
      <c r="AF28" s="413"/>
      <c r="AG28" s="791"/>
      <c r="AH28" s="156">
        <v>3</v>
      </c>
      <c r="AI28" s="207" t="s">
        <v>78</v>
      </c>
      <c r="AJ28" s="199">
        <v>27</v>
      </c>
      <c r="AK28" s="208"/>
      <c r="AL28" s="207" t="s">
        <v>76</v>
      </c>
      <c r="AM28" s="383">
        <v>22</v>
      </c>
      <c r="AN28" s="384"/>
      <c r="AO28" s="382" t="s">
        <v>109</v>
      </c>
      <c r="AP28" s="156" t="s">
        <v>101</v>
      </c>
      <c r="AQ28" s="156"/>
      <c r="AR28" s="207" t="s">
        <v>72</v>
      </c>
      <c r="AS28" s="385" t="s">
        <v>31</v>
      </c>
      <c r="AT28" s="386"/>
      <c r="AU28" s="412"/>
      <c r="AV28" s="794"/>
      <c r="AW28" s="260">
        <v>3</v>
      </c>
      <c r="AX28" s="207" t="s">
        <v>125</v>
      </c>
      <c r="AY28" s="289">
        <v>37</v>
      </c>
      <c r="AZ28" s="208"/>
      <c r="BA28" s="207" t="s">
        <v>99</v>
      </c>
      <c r="BB28" s="289">
        <v>1</v>
      </c>
      <c r="BC28" s="208">
        <v>3</v>
      </c>
      <c r="BD28" s="207" t="s">
        <v>123</v>
      </c>
      <c r="BE28" s="294"/>
      <c r="BF28" s="208">
        <v>40</v>
      </c>
      <c r="BG28" s="207" t="s">
        <v>96</v>
      </c>
      <c r="BH28" s="294"/>
      <c r="BI28" s="208">
        <v>41</v>
      </c>
      <c r="BJ28" s="207" t="s">
        <v>76</v>
      </c>
      <c r="BK28" s="199">
        <v>13</v>
      </c>
      <c r="BL28" s="387"/>
      <c r="BM28" s="414"/>
      <c r="BN28" s="417">
        <v>3</v>
      </c>
      <c r="BO28" s="441">
        <f t="shared" si="52"/>
        <v>1</v>
      </c>
      <c r="BP28" s="318">
        <f>COUNTIF(E28:BL28,"3")-3</f>
        <v>1</v>
      </c>
      <c r="BQ28" s="318">
        <f t="shared" si="0"/>
        <v>1</v>
      </c>
      <c r="BR28" s="318">
        <f t="shared" si="1"/>
        <v>1</v>
      </c>
      <c r="BS28" s="318">
        <f t="shared" si="2"/>
        <v>0</v>
      </c>
      <c r="BT28" s="319">
        <f t="shared" si="3"/>
        <v>1</v>
      </c>
      <c r="BU28" s="441">
        <f t="shared" si="49"/>
        <v>0</v>
      </c>
      <c r="BV28" s="318">
        <f t="shared" si="4"/>
        <v>0</v>
      </c>
      <c r="BW28" s="318">
        <f t="shared" si="5"/>
        <v>1</v>
      </c>
      <c r="BX28" s="318">
        <f t="shared" si="6"/>
        <v>1</v>
      </c>
      <c r="BY28" s="318">
        <f t="shared" si="7"/>
        <v>0</v>
      </c>
      <c r="BZ28" s="318">
        <f t="shared" si="8"/>
        <v>1</v>
      </c>
      <c r="CA28" s="318">
        <f t="shared" si="9"/>
        <v>0</v>
      </c>
      <c r="CB28" s="318">
        <f t="shared" si="10"/>
        <v>1</v>
      </c>
      <c r="CC28" s="319">
        <f t="shared" si="11"/>
        <v>1</v>
      </c>
      <c r="CD28" s="441">
        <f t="shared" si="12"/>
        <v>1</v>
      </c>
      <c r="CE28" s="318">
        <f t="shared" si="13"/>
        <v>1</v>
      </c>
      <c r="CF28" s="318">
        <f t="shared" si="14"/>
        <v>1</v>
      </c>
      <c r="CG28" s="318">
        <f t="shared" si="15"/>
        <v>1</v>
      </c>
      <c r="CH28" s="318">
        <f t="shared" si="16"/>
        <v>1</v>
      </c>
      <c r="CI28" s="318">
        <f t="shared" si="17"/>
        <v>1</v>
      </c>
      <c r="CJ28" s="318">
        <f t="shared" si="18"/>
        <v>1</v>
      </c>
      <c r="CK28" s="318">
        <f t="shared" si="19"/>
        <v>1</v>
      </c>
      <c r="CL28" s="319">
        <f t="shared" si="20"/>
        <v>0</v>
      </c>
      <c r="CM28" s="322">
        <f t="shared" si="21"/>
        <v>2</v>
      </c>
      <c r="CN28" s="318">
        <f t="shared" si="22"/>
        <v>0</v>
      </c>
      <c r="CO28" s="319">
        <f t="shared" si="23"/>
        <v>0</v>
      </c>
      <c r="CP28" s="588"/>
    </row>
    <row r="29" spans="1:94" s="411" customFormat="1" ht="28.5" x14ac:dyDescent="0.25">
      <c r="A29" s="104">
        <v>4</v>
      </c>
      <c r="B29" s="595" t="s">
        <v>143</v>
      </c>
      <c r="C29" s="791"/>
      <c r="D29" s="208">
        <v>4</v>
      </c>
      <c r="E29" s="207" t="s">
        <v>109</v>
      </c>
      <c r="F29" s="199" t="s">
        <v>101</v>
      </c>
      <c r="G29" s="208"/>
      <c r="H29" s="382" t="s">
        <v>70</v>
      </c>
      <c r="I29" s="294">
        <v>38</v>
      </c>
      <c r="J29" s="156"/>
      <c r="K29" s="207" t="s">
        <v>89</v>
      </c>
      <c r="L29" s="199">
        <v>10</v>
      </c>
      <c r="M29" s="156"/>
      <c r="N29" s="207" t="s">
        <v>71</v>
      </c>
      <c r="O29" s="294">
        <v>26</v>
      </c>
      <c r="P29" s="208">
        <v>45</v>
      </c>
      <c r="Q29" s="155"/>
      <c r="R29" s="791"/>
      <c r="S29" s="156">
        <v>4</v>
      </c>
      <c r="T29" s="207" t="s">
        <v>77</v>
      </c>
      <c r="U29" s="199">
        <v>22</v>
      </c>
      <c r="V29" s="156"/>
      <c r="W29" s="207" t="s">
        <v>89</v>
      </c>
      <c r="X29" s="199">
        <v>27</v>
      </c>
      <c r="Y29" s="208"/>
      <c r="Z29" s="382" t="s">
        <v>71</v>
      </c>
      <c r="AA29" s="294">
        <v>30</v>
      </c>
      <c r="AB29" s="156">
        <v>44</v>
      </c>
      <c r="AC29" s="207" t="s">
        <v>77</v>
      </c>
      <c r="AD29" s="294">
        <v>39</v>
      </c>
      <c r="AE29" s="208"/>
      <c r="AF29" s="413"/>
      <c r="AG29" s="791"/>
      <c r="AH29" s="156">
        <v>4</v>
      </c>
      <c r="AI29" s="207" t="s">
        <v>89</v>
      </c>
      <c r="AJ29" s="199">
        <v>37</v>
      </c>
      <c r="AK29" s="208"/>
      <c r="AL29" s="207" t="s">
        <v>89</v>
      </c>
      <c r="AM29" s="383">
        <v>9</v>
      </c>
      <c r="AN29" s="384"/>
      <c r="AO29" s="382" t="s">
        <v>80</v>
      </c>
      <c r="AP29" s="156">
        <v>25</v>
      </c>
      <c r="AQ29" s="156"/>
      <c r="AR29" s="207" t="s">
        <v>76</v>
      </c>
      <c r="AS29" s="385" t="s">
        <v>62</v>
      </c>
      <c r="AT29" s="386"/>
      <c r="AU29" s="412"/>
      <c r="AV29" s="794"/>
      <c r="AW29" s="260">
        <v>4</v>
      </c>
      <c r="AX29" s="207" t="s">
        <v>77</v>
      </c>
      <c r="AY29" s="289">
        <v>13</v>
      </c>
      <c r="AZ29" s="208"/>
      <c r="BA29" s="207" t="s">
        <v>120</v>
      </c>
      <c r="BB29" s="289">
        <v>14</v>
      </c>
      <c r="BC29" s="208"/>
      <c r="BD29" s="207" t="s">
        <v>99</v>
      </c>
      <c r="BE29" s="294">
        <v>1</v>
      </c>
      <c r="BF29" s="208">
        <v>3</v>
      </c>
      <c r="BG29" s="207" t="s">
        <v>123</v>
      </c>
      <c r="BH29" s="294"/>
      <c r="BI29" s="208">
        <v>40</v>
      </c>
      <c r="BJ29" s="207" t="s">
        <v>100</v>
      </c>
      <c r="BK29" s="199" t="s">
        <v>101</v>
      </c>
      <c r="BL29" s="387"/>
      <c r="BM29" s="414"/>
      <c r="BN29" s="417">
        <v>4</v>
      </c>
      <c r="BO29" s="441">
        <f t="shared" si="52"/>
        <v>1</v>
      </c>
      <c r="BP29" s="318">
        <f t="shared" ref="BP29:BP35" si="53">COUNTIF(E29:BL29,"3")</f>
        <v>1</v>
      </c>
      <c r="BQ29" s="318">
        <f t="shared" si="0"/>
        <v>1</v>
      </c>
      <c r="BR29" s="318">
        <f t="shared" si="1"/>
        <v>1</v>
      </c>
      <c r="BS29" s="318">
        <f t="shared" si="2"/>
        <v>1</v>
      </c>
      <c r="BT29" s="319">
        <f t="shared" si="3"/>
        <v>1</v>
      </c>
      <c r="BU29" s="441">
        <f t="shared" si="49"/>
        <v>1</v>
      </c>
      <c r="BV29" s="318">
        <f t="shared" si="4"/>
        <v>0</v>
      </c>
      <c r="BW29" s="318">
        <f t="shared" si="5"/>
        <v>1</v>
      </c>
      <c r="BX29" s="318">
        <f t="shared" si="6"/>
        <v>0</v>
      </c>
      <c r="BY29" s="318">
        <f t="shared" si="7"/>
        <v>0</v>
      </c>
      <c r="BZ29" s="318">
        <f t="shared" si="8"/>
        <v>1</v>
      </c>
      <c r="CA29" s="318">
        <f t="shared" si="9"/>
        <v>1</v>
      </c>
      <c r="CB29" s="318">
        <f t="shared" si="10"/>
        <v>1</v>
      </c>
      <c r="CC29" s="319">
        <f t="shared" si="11"/>
        <v>1</v>
      </c>
      <c r="CD29" s="441">
        <f t="shared" si="12"/>
        <v>1</v>
      </c>
      <c r="CE29" s="318">
        <f t="shared" si="13"/>
        <v>1</v>
      </c>
      <c r="CF29" s="318">
        <f t="shared" si="14"/>
        <v>1</v>
      </c>
      <c r="CG29" s="318">
        <f t="shared" si="15"/>
        <v>1</v>
      </c>
      <c r="CH29" s="318">
        <f t="shared" si="16"/>
        <v>0</v>
      </c>
      <c r="CI29" s="318">
        <f t="shared" si="17"/>
        <v>0</v>
      </c>
      <c r="CJ29" s="318">
        <f t="shared" si="18"/>
        <v>0</v>
      </c>
      <c r="CK29" s="318">
        <f t="shared" si="19"/>
        <v>1</v>
      </c>
      <c r="CL29" s="319">
        <f t="shared" si="20"/>
        <v>1</v>
      </c>
      <c r="CM29" s="322">
        <f t="shared" si="21"/>
        <v>2</v>
      </c>
      <c r="CN29" s="318">
        <f t="shared" si="22"/>
        <v>0</v>
      </c>
      <c r="CO29" s="319">
        <f t="shared" si="23"/>
        <v>0</v>
      </c>
      <c r="CP29" s="588"/>
    </row>
    <row r="30" spans="1:94" s="411" customFormat="1" ht="28.5" x14ac:dyDescent="0.25">
      <c r="A30" s="104">
        <v>5</v>
      </c>
      <c r="B30" s="595" t="s">
        <v>144</v>
      </c>
      <c r="C30" s="791"/>
      <c r="D30" s="208">
        <v>5</v>
      </c>
      <c r="E30" s="207" t="s">
        <v>70</v>
      </c>
      <c r="F30" s="199">
        <v>39</v>
      </c>
      <c r="G30" s="208"/>
      <c r="H30" s="382" t="s">
        <v>107</v>
      </c>
      <c r="I30" s="294">
        <v>41</v>
      </c>
      <c r="J30" s="156"/>
      <c r="K30" s="207" t="s">
        <v>71</v>
      </c>
      <c r="L30" s="199">
        <v>30</v>
      </c>
      <c r="M30" s="156">
        <v>44</v>
      </c>
      <c r="N30" s="207" t="s">
        <v>115</v>
      </c>
      <c r="O30" s="294">
        <v>1</v>
      </c>
      <c r="P30" s="208">
        <v>3</v>
      </c>
      <c r="Q30" s="155"/>
      <c r="R30" s="791"/>
      <c r="S30" s="156">
        <v>5</v>
      </c>
      <c r="T30" s="207" t="s">
        <v>109</v>
      </c>
      <c r="U30" s="199" t="s">
        <v>101</v>
      </c>
      <c r="V30" s="156"/>
      <c r="W30" s="207" t="s">
        <v>70</v>
      </c>
      <c r="X30" s="199">
        <v>38</v>
      </c>
      <c r="Y30" s="208"/>
      <c r="Z30" s="382" t="s">
        <v>77</v>
      </c>
      <c r="AA30" s="294"/>
      <c r="AB30" s="156">
        <v>22</v>
      </c>
      <c r="AC30" s="207" t="s">
        <v>89</v>
      </c>
      <c r="AD30" s="294">
        <v>10</v>
      </c>
      <c r="AE30" s="208"/>
      <c r="AF30" s="413"/>
      <c r="AG30" s="791"/>
      <c r="AH30" s="156">
        <v>5</v>
      </c>
      <c r="AI30" s="207" t="s">
        <v>80</v>
      </c>
      <c r="AJ30" s="199">
        <v>25</v>
      </c>
      <c r="AK30" s="208"/>
      <c r="AL30" s="207" t="s">
        <v>78</v>
      </c>
      <c r="AM30" s="383">
        <v>27</v>
      </c>
      <c r="AN30" s="384"/>
      <c r="AO30" s="382" t="s">
        <v>76</v>
      </c>
      <c r="AP30" s="156">
        <v>11</v>
      </c>
      <c r="AQ30" s="156"/>
      <c r="AR30" s="207" t="s">
        <v>89</v>
      </c>
      <c r="AS30" s="385" t="s">
        <v>40</v>
      </c>
      <c r="AT30" s="386"/>
      <c r="AU30" s="412"/>
      <c r="AV30" s="794"/>
      <c r="AW30" s="260">
        <v>5</v>
      </c>
      <c r="AX30" s="207" t="s">
        <v>123</v>
      </c>
      <c r="AY30" s="289">
        <v>40</v>
      </c>
      <c r="AZ30" s="208"/>
      <c r="BA30" s="207" t="s">
        <v>77</v>
      </c>
      <c r="BB30" s="289">
        <v>13</v>
      </c>
      <c r="BC30" s="208"/>
      <c r="BD30" s="207" t="s">
        <v>100</v>
      </c>
      <c r="BE30" s="294"/>
      <c r="BF30" s="208" t="s">
        <v>101</v>
      </c>
      <c r="BG30" s="207" t="s">
        <v>85</v>
      </c>
      <c r="BH30" s="294"/>
      <c r="BI30" s="208">
        <v>27</v>
      </c>
      <c r="BJ30" s="207" t="s">
        <v>98</v>
      </c>
      <c r="BK30" s="199">
        <v>23</v>
      </c>
      <c r="BL30" s="387"/>
      <c r="BM30" s="414"/>
      <c r="BN30" s="417">
        <v>5</v>
      </c>
      <c r="BO30" s="441">
        <f t="shared" si="52"/>
        <v>1</v>
      </c>
      <c r="BP30" s="318">
        <f t="shared" si="53"/>
        <v>1</v>
      </c>
      <c r="BQ30" s="318">
        <f t="shared" si="0"/>
        <v>0</v>
      </c>
      <c r="BR30" s="318">
        <f t="shared" si="1"/>
        <v>1</v>
      </c>
      <c r="BS30" s="318">
        <f t="shared" si="2"/>
        <v>1</v>
      </c>
      <c r="BT30" s="319">
        <f t="shared" si="3"/>
        <v>1</v>
      </c>
      <c r="BU30" s="441">
        <f t="shared" si="49"/>
        <v>0</v>
      </c>
      <c r="BV30" s="318">
        <f t="shared" si="4"/>
        <v>0</v>
      </c>
      <c r="BW30" s="318">
        <f t="shared" si="5"/>
        <v>1</v>
      </c>
      <c r="BX30" s="318">
        <f t="shared" si="6"/>
        <v>1</v>
      </c>
      <c r="BY30" s="318">
        <f t="shared" si="7"/>
        <v>0</v>
      </c>
      <c r="BZ30" s="318">
        <f t="shared" si="8"/>
        <v>1</v>
      </c>
      <c r="CA30" s="318">
        <f t="shared" si="9"/>
        <v>0</v>
      </c>
      <c r="CB30" s="318">
        <f t="shared" si="10"/>
        <v>2</v>
      </c>
      <c r="CC30" s="319">
        <f t="shared" si="11"/>
        <v>1</v>
      </c>
      <c r="CD30" s="441">
        <f t="shared" si="12"/>
        <v>1</v>
      </c>
      <c r="CE30" s="318">
        <f t="shared" si="13"/>
        <v>1</v>
      </c>
      <c r="CF30" s="318">
        <f t="shared" si="14"/>
        <v>1</v>
      </c>
      <c r="CG30" s="318">
        <f t="shared" si="15"/>
        <v>1</v>
      </c>
      <c r="CH30" s="318">
        <f t="shared" si="16"/>
        <v>1</v>
      </c>
      <c r="CI30" s="318">
        <f t="shared" si="17"/>
        <v>0</v>
      </c>
      <c r="CJ30" s="318">
        <f t="shared" si="18"/>
        <v>0</v>
      </c>
      <c r="CK30" s="318">
        <f t="shared" si="19"/>
        <v>1</v>
      </c>
      <c r="CL30" s="319">
        <f t="shared" si="20"/>
        <v>0</v>
      </c>
      <c r="CM30" s="322">
        <f t="shared" si="21"/>
        <v>2</v>
      </c>
      <c r="CN30" s="318">
        <f t="shared" si="22"/>
        <v>0</v>
      </c>
      <c r="CO30" s="319">
        <f t="shared" si="23"/>
        <v>0</v>
      </c>
      <c r="CP30" s="588"/>
    </row>
    <row r="31" spans="1:94" s="411" customFormat="1" ht="40.5" x14ac:dyDescent="0.25">
      <c r="A31" s="104">
        <v>6</v>
      </c>
      <c r="B31" s="595" t="s">
        <v>145</v>
      </c>
      <c r="C31" s="791"/>
      <c r="D31" s="208">
        <v>6</v>
      </c>
      <c r="E31" s="400" t="s">
        <v>116</v>
      </c>
      <c r="F31" s="199">
        <v>9</v>
      </c>
      <c r="G31" s="208" t="s">
        <v>118</v>
      </c>
      <c r="H31" s="400" t="s">
        <v>116</v>
      </c>
      <c r="I31" s="401">
        <v>9</v>
      </c>
      <c r="J31" s="156" t="s">
        <v>119</v>
      </c>
      <c r="K31" s="207" t="s">
        <v>124</v>
      </c>
      <c r="L31" s="199" t="s">
        <v>101</v>
      </c>
      <c r="M31" s="156"/>
      <c r="N31" s="400" t="s">
        <v>107</v>
      </c>
      <c r="O31" s="401"/>
      <c r="P31" s="208">
        <v>24</v>
      </c>
      <c r="Q31" s="155"/>
      <c r="R31" s="791"/>
      <c r="S31" s="156">
        <v>6</v>
      </c>
      <c r="T31" s="207" t="s">
        <v>115</v>
      </c>
      <c r="U31" s="199">
        <v>1</v>
      </c>
      <c r="V31" s="156">
        <v>3</v>
      </c>
      <c r="W31" s="207" t="s">
        <v>74</v>
      </c>
      <c r="X31" s="199">
        <v>25</v>
      </c>
      <c r="Y31" s="208"/>
      <c r="Z31" s="382"/>
      <c r="AA31" s="294"/>
      <c r="AB31" s="156"/>
      <c r="AC31" s="207" t="s">
        <v>107</v>
      </c>
      <c r="AD31" s="294">
        <v>41</v>
      </c>
      <c r="AE31" s="208"/>
      <c r="AF31" s="413"/>
      <c r="AG31" s="791"/>
      <c r="AH31" s="156">
        <v>6</v>
      </c>
      <c r="AI31" s="207" t="s">
        <v>109</v>
      </c>
      <c r="AJ31" s="199" t="s">
        <v>101</v>
      </c>
      <c r="AK31" s="208"/>
      <c r="AL31" s="207" t="s">
        <v>70</v>
      </c>
      <c r="AM31" s="383">
        <v>38</v>
      </c>
      <c r="AN31" s="384"/>
      <c r="AO31" s="382" t="s">
        <v>71</v>
      </c>
      <c r="AP31" s="156">
        <v>27</v>
      </c>
      <c r="AQ31" s="156"/>
      <c r="AR31" s="207" t="s">
        <v>98</v>
      </c>
      <c r="AS31" s="385" t="s">
        <v>126</v>
      </c>
      <c r="AT31" s="386"/>
      <c r="AU31" s="418"/>
      <c r="AV31" s="794"/>
      <c r="AW31" s="260">
        <v>6</v>
      </c>
      <c r="AX31" s="207" t="s">
        <v>98</v>
      </c>
      <c r="AY31" s="289">
        <v>42</v>
      </c>
      <c r="AZ31" s="208"/>
      <c r="BA31" s="207" t="s">
        <v>123</v>
      </c>
      <c r="BB31" s="289">
        <v>40</v>
      </c>
      <c r="BC31" s="208"/>
      <c r="BD31" s="400" t="s">
        <v>85</v>
      </c>
      <c r="BE31" s="401"/>
      <c r="BF31" s="208">
        <v>30</v>
      </c>
      <c r="BG31" s="400" t="s">
        <v>120</v>
      </c>
      <c r="BH31" s="401"/>
      <c r="BI31" s="208">
        <v>14</v>
      </c>
      <c r="BJ31" s="207" t="s">
        <v>125</v>
      </c>
      <c r="BK31" s="199">
        <v>37</v>
      </c>
      <c r="BL31" s="387"/>
      <c r="BM31" s="414"/>
      <c r="BN31" s="417">
        <v>6</v>
      </c>
      <c r="BO31" s="441">
        <f t="shared" si="52"/>
        <v>1</v>
      </c>
      <c r="BP31" s="318">
        <f t="shared" si="53"/>
        <v>1</v>
      </c>
      <c r="BQ31" s="318">
        <f t="shared" si="0"/>
        <v>2</v>
      </c>
      <c r="BR31" s="318">
        <f t="shared" si="1"/>
        <v>0</v>
      </c>
      <c r="BS31" s="318">
        <f t="shared" si="2"/>
        <v>0</v>
      </c>
      <c r="BT31" s="319">
        <f t="shared" si="3"/>
        <v>0</v>
      </c>
      <c r="BU31" s="441">
        <f t="shared" si="49"/>
        <v>1</v>
      </c>
      <c r="BV31" s="318">
        <f t="shared" si="4"/>
        <v>0</v>
      </c>
      <c r="BW31" s="318">
        <f t="shared" si="5"/>
        <v>0</v>
      </c>
      <c r="BX31" s="318">
        <f t="shared" si="6"/>
        <v>1</v>
      </c>
      <c r="BY31" s="318">
        <f t="shared" si="7"/>
        <v>1</v>
      </c>
      <c r="BZ31" s="318">
        <f t="shared" si="8"/>
        <v>1</v>
      </c>
      <c r="CA31" s="318">
        <f t="shared" si="9"/>
        <v>0</v>
      </c>
      <c r="CB31" s="318">
        <f t="shared" si="10"/>
        <v>1</v>
      </c>
      <c r="CC31" s="319">
        <f t="shared" si="11"/>
        <v>1</v>
      </c>
      <c r="CD31" s="441">
        <f t="shared" si="12"/>
        <v>1</v>
      </c>
      <c r="CE31" s="318">
        <f t="shared" si="13"/>
        <v>1</v>
      </c>
      <c r="CF31" s="318">
        <f t="shared" si="14"/>
        <v>0</v>
      </c>
      <c r="CG31" s="318">
        <f t="shared" si="15"/>
        <v>1</v>
      </c>
      <c r="CH31" s="318">
        <f t="shared" si="16"/>
        <v>1</v>
      </c>
      <c r="CI31" s="318">
        <f t="shared" si="17"/>
        <v>1</v>
      </c>
      <c r="CJ31" s="318">
        <f t="shared" si="18"/>
        <v>0</v>
      </c>
      <c r="CK31" s="318">
        <f t="shared" si="19"/>
        <v>0</v>
      </c>
      <c r="CL31" s="319">
        <f t="shared" si="20"/>
        <v>0</v>
      </c>
      <c r="CM31" s="322">
        <f t="shared" si="21"/>
        <v>2</v>
      </c>
      <c r="CN31" s="318">
        <f t="shared" si="22"/>
        <v>0</v>
      </c>
      <c r="CO31" s="319">
        <f t="shared" si="23"/>
        <v>0</v>
      </c>
      <c r="CP31" s="588">
        <v>15</v>
      </c>
    </row>
    <row r="32" spans="1:94" s="422" customFormat="1" ht="29.25" thickBot="1" x14ac:dyDescent="0.3">
      <c r="A32" s="455"/>
      <c r="B32" s="477"/>
      <c r="C32" s="792"/>
      <c r="D32" s="728"/>
      <c r="E32" s="191"/>
      <c r="F32" s="800"/>
      <c r="G32" s="801"/>
      <c r="H32" s="192"/>
      <c r="I32" s="286"/>
      <c r="J32" s="514"/>
      <c r="K32" s="191"/>
      <c r="L32" s="800"/>
      <c r="M32" s="802"/>
      <c r="N32" s="191"/>
      <c r="O32" s="286"/>
      <c r="P32" s="513"/>
      <c r="Q32" s="419"/>
      <c r="R32" s="799"/>
      <c r="S32" s="516"/>
      <c r="T32" s="194"/>
      <c r="U32" s="803"/>
      <c r="V32" s="804"/>
      <c r="W32" s="191"/>
      <c r="X32" s="512"/>
      <c r="Y32" s="513"/>
      <c r="Z32" s="209"/>
      <c r="AA32" s="293"/>
      <c r="AB32" s="516"/>
      <c r="AC32" s="194"/>
      <c r="AD32" s="287"/>
      <c r="AE32" s="520"/>
      <c r="AF32" s="421"/>
      <c r="AG32" s="799"/>
      <c r="AH32" s="516"/>
      <c r="AI32" s="201"/>
      <c r="AJ32" s="803"/>
      <c r="AK32" s="809"/>
      <c r="AL32" s="201"/>
      <c r="AM32" s="810"/>
      <c r="AN32" s="811"/>
      <c r="AO32" s="195"/>
      <c r="AP32" s="516"/>
      <c r="AQ32" s="516"/>
      <c r="AR32" s="197"/>
      <c r="AS32" s="202"/>
      <c r="AT32" s="203"/>
      <c r="AU32" s="420"/>
      <c r="AV32" s="794"/>
      <c r="AW32" s="423"/>
      <c r="AX32" s="194"/>
      <c r="AY32" s="450"/>
      <c r="AZ32" s="520"/>
      <c r="BA32" s="194"/>
      <c r="BB32" s="450"/>
      <c r="BC32" s="520"/>
      <c r="BD32" s="194"/>
      <c r="BE32" s="287"/>
      <c r="BF32" s="524"/>
      <c r="BG32" s="194"/>
      <c r="BH32" s="287"/>
      <c r="BI32" s="520"/>
      <c r="BJ32" s="194"/>
      <c r="BK32" s="214"/>
      <c r="BL32" s="217"/>
      <c r="BM32" s="424"/>
      <c r="BN32" s="425"/>
      <c r="BO32" s="442">
        <f t="shared" si="52"/>
        <v>0</v>
      </c>
      <c r="BP32" s="320">
        <f t="shared" si="53"/>
        <v>0</v>
      </c>
      <c r="BQ32" s="320">
        <f t="shared" si="0"/>
        <v>0</v>
      </c>
      <c r="BR32" s="320">
        <f t="shared" si="1"/>
        <v>0</v>
      </c>
      <c r="BS32" s="320">
        <f t="shared" si="2"/>
        <v>0</v>
      </c>
      <c r="BT32" s="321">
        <f t="shared" si="3"/>
        <v>0</v>
      </c>
      <c r="BU32" s="554">
        <f t="shared" si="49"/>
        <v>0</v>
      </c>
      <c r="BV32" s="549">
        <f t="shared" si="4"/>
        <v>0</v>
      </c>
      <c r="BW32" s="549">
        <f t="shared" si="5"/>
        <v>0</v>
      </c>
      <c r="BX32" s="320">
        <f t="shared" si="6"/>
        <v>0</v>
      </c>
      <c r="BY32" s="320">
        <f t="shared" si="7"/>
        <v>0</v>
      </c>
      <c r="BZ32" s="320">
        <f t="shared" si="8"/>
        <v>0</v>
      </c>
      <c r="CA32" s="320">
        <f t="shared" si="9"/>
        <v>0</v>
      </c>
      <c r="CB32" s="320">
        <f t="shared" si="10"/>
        <v>0</v>
      </c>
      <c r="CC32" s="321">
        <f t="shared" si="11"/>
        <v>0</v>
      </c>
      <c r="CD32" s="442">
        <f t="shared" si="12"/>
        <v>0</v>
      </c>
      <c r="CE32" s="320">
        <f t="shared" si="13"/>
        <v>0</v>
      </c>
      <c r="CF32" s="320">
        <f t="shared" si="14"/>
        <v>0</v>
      </c>
      <c r="CG32" s="320">
        <f t="shared" si="15"/>
        <v>0</v>
      </c>
      <c r="CH32" s="320">
        <f t="shared" si="16"/>
        <v>0</v>
      </c>
      <c r="CI32" s="320">
        <f t="shared" si="17"/>
        <v>0</v>
      </c>
      <c r="CJ32" s="320">
        <f t="shared" si="18"/>
        <v>0</v>
      </c>
      <c r="CK32" s="320">
        <f t="shared" si="19"/>
        <v>0</v>
      </c>
      <c r="CL32" s="321">
        <f t="shared" si="20"/>
        <v>0</v>
      </c>
      <c r="CM32" s="323">
        <f t="shared" si="21"/>
        <v>0</v>
      </c>
      <c r="CN32" s="320">
        <f t="shared" si="22"/>
        <v>0</v>
      </c>
      <c r="CO32" s="321">
        <f t="shared" si="23"/>
        <v>0</v>
      </c>
      <c r="CP32" s="589"/>
    </row>
    <row r="33" spans="1:94" s="676" customFormat="1" ht="39.950000000000003" customHeight="1" x14ac:dyDescent="0.25">
      <c r="A33" s="666">
        <v>0</v>
      </c>
      <c r="B33" s="631" t="s">
        <v>138</v>
      </c>
      <c r="C33" s="888" t="s">
        <v>2</v>
      </c>
      <c r="D33" s="642">
        <v>0</v>
      </c>
      <c r="E33" s="641"/>
      <c r="F33" s="638"/>
      <c r="G33" s="642"/>
      <c r="H33" s="639"/>
      <c r="I33" s="640"/>
      <c r="J33" s="636"/>
      <c r="K33" s="641"/>
      <c r="L33" s="638"/>
      <c r="M33" s="636"/>
      <c r="N33" s="641"/>
      <c r="O33" s="640"/>
      <c r="P33" s="642"/>
      <c r="Q33" s="667"/>
      <c r="R33" s="644"/>
      <c r="S33" s="610">
        <v>0</v>
      </c>
      <c r="T33" s="617"/>
      <c r="U33" s="609"/>
      <c r="V33" s="610"/>
      <c r="W33" s="617"/>
      <c r="X33" s="609"/>
      <c r="Y33" s="611"/>
      <c r="Z33" s="668"/>
      <c r="AA33" s="669"/>
      <c r="AB33" s="610"/>
      <c r="AC33" s="617"/>
      <c r="AD33" s="633"/>
      <c r="AE33" s="611"/>
      <c r="AF33" s="670"/>
      <c r="AG33" s="790" t="s">
        <v>2</v>
      </c>
      <c r="AH33" s="611">
        <v>0</v>
      </c>
      <c r="AI33" s="645" t="s">
        <v>116</v>
      </c>
      <c r="AJ33" s="609">
        <v>21</v>
      </c>
      <c r="AK33" s="611" t="s">
        <v>118</v>
      </c>
      <c r="AL33" s="668" t="s">
        <v>116</v>
      </c>
      <c r="AM33" s="646">
        <v>21</v>
      </c>
      <c r="AN33" s="671" t="s">
        <v>118</v>
      </c>
      <c r="AO33" s="617" t="s">
        <v>98</v>
      </c>
      <c r="AP33" s="609">
        <v>42</v>
      </c>
      <c r="AQ33" s="610"/>
      <c r="AR33" s="645"/>
      <c r="AS33" s="649"/>
      <c r="AT33" s="650"/>
      <c r="AU33" s="672"/>
      <c r="AV33" s="793" t="s">
        <v>2</v>
      </c>
      <c r="AW33" s="607">
        <v>0</v>
      </c>
      <c r="AX33" s="632"/>
      <c r="AY33" s="613"/>
      <c r="AZ33" s="611"/>
      <c r="BA33" s="617"/>
      <c r="BB33" s="613"/>
      <c r="BC33" s="611"/>
      <c r="BD33" s="617"/>
      <c r="BE33" s="633"/>
      <c r="BF33" s="611"/>
      <c r="BG33" s="617"/>
      <c r="BH33" s="633"/>
      <c r="BI33" s="611"/>
      <c r="BJ33" s="614" t="s">
        <v>100</v>
      </c>
      <c r="BK33" s="623" t="s">
        <v>101</v>
      </c>
      <c r="BL33" s="673"/>
      <c r="BM33" s="674"/>
      <c r="BN33" s="675">
        <v>0</v>
      </c>
      <c r="BO33" s="656">
        <f t="shared" si="52"/>
        <v>0</v>
      </c>
      <c r="BP33" s="657">
        <f t="shared" si="53"/>
        <v>0</v>
      </c>
      <c r="BQ33" s="657">
        <f t="shared" si="0"/>
        <v>0</v>
      </c>
      <c r="BR33" s="657">
        <f t="shared" si="1"/>
        <v>0</v>
      </c>
      <c r="BS33" s="657">
        <f t="shared" si="2"/>
        <v>0</v>
      </c>
      <c r="BT33" s="658">
        <f t="shared" si="3"/>
        <v>0</v>
      </c>
      <c r="BU33" s="625">
        <f t="shared" si="49"/>
        <v>0</v>
      </c>
      <c r="BV33" s="626">
        <f t="shared" si="4"/>
        <v>2</v>
      </c>
      <c r="BW33" s="626">
        <f t="shared" si="5"/>
        <v>0</v>
      </c>
      <c r="BX33" s="626">
        <f t="shared" si="6"/>
        <v>0</v>
      </c>
      <c r="BY33" s="657">
        <f t="shared" si="7"/>
        <v>0</v>
      </c>
      <c r="BZ33" s="657">
        <f t="shared" si="8"/>
        <v>0</v>
      </c>
      <c r="CA33" s="657">
        <f t="shared" si="9"/>
        <v>0</v>
      </c>
      <c r="CB33" s="657">
        <f t="shared" si="10"/>
        <v>0</v>
      </c>
      <c r="CC33" s="658">
        <f t="shared" si="11"/>
        <v>0</v>
      </c>
      <c r="CD33" s="656">
        <f t="shared" si="12"/>
        <v>0</v>
      </c>
      <c r="CE33" s="657">
        <f t="shared" si="13"/>
        <v>0</v>
      </c>
      <c r="CF33" s="657">
        <f t="shared" si="14"/>
        <v>0</v>
      </c>
      <c r="CG33" s="657">
        <f t="shared" si="15"/>
        <v>0</v>
      </c>
      <c r="CH33" s="657">
        <f t="shared" si="16"/>
        <v>0</v>
      </c>
      <c r="CI33" s="657">
        <f t="shared" si="17"/>
        <v>1</v>
      </c>
      <c r="CJ33" s="657">
        <f t="shared" si="18"/>
        <v>0</v>
      </c>
      <c r="CK33" s="657">
        <f t="shared" si="19"/>
        <v>0</v>
      </c>
      <c r="CL33" s="658">
        <f t="shared" si="20"/>
        <v>0</v>
      </c>
      <c r="CM33" s="664">
        <f t="shared" si="21"/>
        <v>1</v>
      </c>
      <c r="CN33" s="657">
        <f t="shared" si="22"/>
        <v>0</v>
      </c>
      <c r="CO33" s="658">
        <f t="shared" si="23"/>
        <v>0</v>
      </c>
      <c r="CP33" s="629">
        <v>3</v>
      </c>
    </row>
    <row r="34" spans="1:94" s="411" customFormat="1" ht="28.5" customHeight="1" x14ac:dyDescent="0.25">
      <c r="A34" s="479">
        <v>1</v>
      </c>
      <c r="B34" s="595" t="s">
        <v>140</v>
      </c>
      <c r="C34" s="791"/>
      <c r="D34" s="208">
        <v>1</v>
      </c>
      <c r="E34" s="207" t="s">
        <v>109</v>
      </c>
      <c r="F34" s="199" t="s">
        <v>101</v>
      </c>
      <c r="G34" s="208"/>
      <c r="H34" s="382" t="s">
        <v>109</v>
      </c>
      <c r="I34" s="294" t="s">
        <v>101</v>
      </c>
      <c r="J34" s="156"/>
      <c r="K34" s="207" t="s">
        <v>90</v>
      </c>
      <c r="L34" s="199">
        <v>10</v>
      </c>
      <c r="M34" s="156"/>
      <c r="N34" s="207" t="s">
        <v>74</v>
      </c>
      <c r="O34" s="294"/>
      <c r="P34" s="208">
        <v>25</v>
      </c>
      <c r="Q34" s="155"/>
      <c r="R34" s="791" t="s">
        <v>2</v>
      </c>
      <c r="S34" s="156">
        <v>1</v>
      </c>
      <c r="T34" s="207" t="s">
        <v>77</v>
      </c>
      <c r="U34" s="199">
        <v>22</v>
      </c>
      <c r="V34" s="156"/>
      <c r="W34" s="207" t="s">
        <v>88</v>
      </c>
      <c r="X34" s="199">
        <v>24</v>
      </c>
      <c r="Y34" s="208"/>
      <c r="Z34" s="382" t="s">
        <v>107</v>
      </c>
      <c r="AA34" s="294">
        <v>41</v>
      </c>
      <c r="AB34" s="156"/>
      <c r="AC34" s="207" t="s">
        <v>115</v>
      </c>
      <c r="AD34" s="294">
        <v>1</v>
      </c>
      <c r="AE34" s="208">
        <v>3</v>
      </c>
      <c r="AF34" s="413"/>
      <c r="AG34" s="791"/>
      <c r="AH34" s="208">
        <v>1</v>
      </c>
      <c r="AI34" s="207" t="s">
        <v>75</v>
      </c>
      <c r="AJ34" s="199">
        <v>39</v>
      </c>
      <c r="AK34" s="208"/>
      <c r="AL34" s="380" t="s">
        <v>71</v>
      </c>
      <c r="AM34" s="383">
        <v>26</v>
      </c>
      <c r="AN34" s="402"/>
      <c r="AO34" s="207" t="s">
        <v>72</v>
      </c>
      <c r="AP34" s="199">
        <v>43</v>
      </c>
      <c r="AQ34" s="156"/>
      <c r="AR34" s="207" t="s">
        <v>75</v>
      </c>
      <c r="AS34" s="385" t="s">
        <v>62</v>
      </c>
      <c r="AT34" s="386"/>
      <c r="AU34" s="412"/>
      <c r="AV34" s="794"/>
      <c r="AW34" s="426">
        <v>1</v>
      </c>
      <c r="AX34" s="382" t="s">
        <v>77</v>
      </c>
      <c r="AY34" s="289">
        <v>13</v>
      </c>
      <c r="AZ34" s="208"/>
      <c r="BA34" s="207" t="s">
        <v>85</v>
      </c>
      <c r="BB34" s="289">
        <v>27</v>
      </c>
      <c r="BC34" s="208"/>
      <c r="BD34" s="207" t="s">
        <v>125</v>
      </c>
      <c r="BE34" s="294"/>
      <c r="BF34" s="208">
        <v>37</v>
      </c>
      <c r="BG34" s="207" t="s">
        <v>125</v>
      </c>
      <c r="BH34" s="294"/>
      <c r="BI34" s="208">
        <v>38</v>
      </c>
      <c r="BJ34" s="207" t="s">
        <v>95</v>
      </c>
      <c r="BK34" s="199">
        <v>40</v>
      </c>
      <c r="BL34" s="387"/>
      <c r="BM34" s="414"/>
      <c r="BN34" s="415">
        <v>1</v>
      </c>
      <c r="BO34" s="441">
        <f>COUNTIF(E34:BL34,"1")-3</f>
        <v>1</v>
      </c>
      <c r="BP34" s="318">
        <f t="shared" si="53"/>
        <v>1</v>
      </c>
      <c r="BQ34" s="318">
        <f t="shared" si="0"/>
        <v>0</v>
      </c>
      <c r="BR34" s="318">
        <f t="shared" si="1"/>
        <v>1</v>
      </c>
      <c r="BS34" s="318">
        <f t="shared" si="2"/>
        <v>1</v>
      </c>
      <c r="BT34" s="319">
        <f t="shared" si="3"/>
        <v>1</v>
      </c>
      <c r="BU34" s="441">
        <f t="shared" si="49"/>
        <v>0</v>
      </c>
      <c r="BV34" s="318">
        <f t="shared" si="4"/>
        <v>0</v>
      </c>
      <c r="BW34" s="318">
        <f t="shared" si="5"/>
        <v>1</v>
      </c>
      <c r="BX34" s="318">
        <f t="shared" si="6"/>
        <v>0</v>
      </c>
      <c r="BY34" s="318">
        <f t="shared" si="7"/>
        <v>1</v>
      </c>
      <c r="BZ34" s="318">
        <f t="shared" si="8"/>
        <v>1</v>
      </c>
      <c r="CA34" s="318">
        <f t="shared" si="9"/>
        <v>1</v>
      </c>
      <c r="CB34" s="318">
        <f t="shared" si="10"/>
        <v>1</v>
      </c>
      <c r="CC34" s="319">
        <f t="shared" si="11"/>
        <v>0</v>
      </c>
      <c r="CD34" s="441">
        <f t="shared" si="12"/>
        <v>1</v>
      </c>
      <c r="CE34" s="318">
        <f t="shared" si="13"/>
        <v>1</v>
      </c>
      <c r="CF34" s="318">
        <f t="shared" si="14"/>
        <v>1</v>
      </c>
      <c r="CG34" s="318">
        <f t="shared" si="15"/>
        <v>1</v>
      </c>
      <c r="CH34" s="318">
        <f t="shared" si="16"/>
        <v>1</v>
      </c>
      <c r="CI34" s="318">
        <f t="shared" si="17"/>
        <v>0</v>
      </c>
      <c r="CJ34" s="318">
        <f t="shared" si="18"/>
        <v>1</v>
      </c>
      <c r="CK34" s="318">
        <f t="shared" si="19"/>
        <v>0</v>
      </c>
      <c r="CL34" s="319">
        <f t="shared" si="20"/>
        <v>0</v>
      </c>
      <c r="CM34" s="322">
        <f t="shared" si="21"/>
        <v>2</v>
      </c>
      <c r="CN34" s="318">
        <f t="shared" si="22"/>
        <v>0</v>
      </c>
      <c r="CO34" s="319">
        <f t="shared" si="23"/>
        <v>0</v>
      </c>
      <c r="CP34" s="588"/>
    </row>
    <row r="35" spans="1:94" s="411" customFormat="1" ht="28.5" x14ac:dyDescent="0.25">
      <c r="A35" s="479">
        <v>2</v>
      </c>
      <c r="B35" s="595" t="s">
        <v>141</v>
      </c>
      <c r="C35" s="791"/>
      <c r="D35" s="208">
        <v>2</v>
      </c>
      <c r="E35" s="207" t="s">
        <v>77</v>
      </c>
      <c r="F35" s="199">
        <v>22</v>
      </c>
      <c r="G35" s="208"/>
      <c r="H35" s="382" t="s">
        <v>74</v>
      </c>
      <c r="I35" s="294">
        <v>25</v>
      </c>
      <c r="J35" s="156"/>
      <c r="K35" s="207" t="s">
        <v>71</v>
      </c>
      <c r="L35" s="199">
        <v>30</v>
      </c>
      <c r="M35" s="156">
        <v>44</v>
      </c>
      <c r="N35" s="207" t="s">
        <v>90</v>
      </c>
      <c r="O35" s="294"/>
      <c r="P35" s="208">
        <v>9</v>
      </c>
      <c r="Q35" s="155"/>
      <c r="R35" s="791"/>
      <c r="S35" s="156">
        <v>2</v>
      </c>
      <c r="T35" s="207" t="s">
        <v>90</v>
      </c>
      <c r="U35" s="199">
        <v>10</v>
      </c>
      <c r="V35" s="156"/>
      <c r="W35" s="207" t="s">
        <v>70</v>
      </c>
      <c r="X35" s="199">
        <v>38</v>
      </c>
      <c r="Y35" s="208"/>
      <c r="Z35" s="382" t="s">
        <v>77</v>
      </c>
      <c r="AA35" s="294">
        <v>11</v>
      </c>
      <c r="AB35" s="156"/>
      <c r="AC35" s="207" t="s">
        <v>77</v>
      </c>
      <c r="AD35" s="294">
        <v>39</v>
      </c>
      <c r="AE35" s="208"/>
      <c r="AF35" s="413"/>
      <c r="AG35" s="791"/>
      <c r="AH35" s="208">
        <v>2</v>
      </c>
      <c r="AI35" s="207" t="s">
        <v>79</v>
      </c>
      <c r="AJ35" s="199">
        <v>26</v>
      </c>
      <c r="AK35" s="208"/>
      <c r="AL35" s="382" t="s">
        <v>78</v>
      </c>
      <c r="AM35" s="383">
        <v>27</v>
      </c>
      <c r="AN35" s="402"/>
      <c r="AO35" s="381" t="s">
        <v>75</v>
      </c>
      <c r="AP35" s="199">
        <v>41</v>
      </c>
      <c r="AQ35" s="156"/>
      <c r="AR35" s="207" t="s">
        <v>88</v>
      </c>
      <c r="AS35" s="385" t="s">
        <v>37</v>
      </c>
      <c r="AT35" s="386"/>
      <c r="AU35" s="412"/>
      <c r="AV35" s="794"/>
      <c r="AW35" s="426">
        <v>2</v>
      </c>
      <c r="AX35" s="382" t="s">
        <v>95</v>
      </c>
      <c r="AY35" s="289">
        <v>40</v>
      </c>
      <c r="AZ35" s="208"/>
      <c r="BA35" s="207" t="s">
        <v>100</v>
      </c>
      <c r="BB35" s="289" t="s">
        <v>101</v>
      </c>
      <c r="BC35" s="208"/>
      <c r="BD35" s="207" t="s">
        <v>77</v>
      </c>
      <c r="BE35" s="294"/>
      <c r="BF35" s="208">
        <v>13</v>
      </c>
      <c r="BG35" s="207" t="s">
        <v>99</v>
      </c>
      <c r="BH35" s="294">
        <v>1</v>
      </c>
      <c r="BI35" s="208">
        <v>3</v>
      </c>
      <c r="BJ35" s="207" t="s">
        <v>72</v>
      </c>
      <c r="BK35" s="199">
        <v>43</v>
      </c>
      <c r="BL35" s="387"/>
      <c r="BM35" s="414"/>
      <c r="BN35" s="415">
        <v>2</v>
      </c>
      <c r="BO35" s="441">
        <f t="shared" ref="BO35:BO41" si="54">COUNTIF(E35:BL35,"1")</f>
        <v>1</v>
      </c>
      <c r="BP35" s="318">
        <f t="shared" si="53"/>
        <v>1</v>
      </c>
      <c r="BQ35" s="318">
        <f t="shared" si="0"/>
        <v>1</v>
      </c>
      <c r="BR35" s="318">
        <f t="shared" si="1"/>
        <v>1</v>
      </c>
      <c r="BS35" s="318">
        <f t="shared" si="2"/>
        <v>1</v>
      </c>
      <c r="BT35" s="319">
        <f t="shared" si="3"/>
        <v>1</v>
      </c>
      <c r="BU35" s="441">
        <f t="shared" si="49"/>
        <v>0</v>
      </c>
      <c r="BV35" s="318">
        <f t="shared" si="4"/>
        <v>0</v>
      </c>
      <c r="BW35" s="318">
        <f t="shared" si="5"/>
        <v>1</v>
      </c>
      <c r="BX35" s="318">
        <f t="shared" si="6"/>
        <v>0</v>
      </c>
      <c r="BY35" s="318">
        <f t="shared" si="7"/>
        <v>1</v>
      </c>
      <c r="BZ35" s="318">
        <f t="shared" si="8"/>
        <v>1</v>
      </c>
      <c r="CA35" s="318">
        <f t="shared" si="9"/>
        <v>1</v>
      </c>
      <c r="CB35" s="318">
        <f t="shared" si="10"/>
        <v>1</v>
      </c>
      <c r="CC35" s="319">
        <f t="shared" si="11"/>
        <v>1</v>
      </c>
      <c r="CD35" s="441">
        <f t="shared" si="12"/>
        <v>0</v>
      </c>
      <c r="CE35" s="318">
        <f t="shared" si="13"/>
        <v>1</v>
      </c>
      <c r="CF35" s="318">
        <f t="shared" si="14"/>
        <v>1</v>
      </c>
      <c r="CG35" s="318">
        <f t="shared" si="15"/>
        <v>1</v>
      </c>
      <c r="CH35" s="318">
        <f t="shared" si="16"/>
        <v>1</v>
      </c>
      <c r="CI35" s="318">
        <f t="shared" si="17"/>
        <v>0</v>
      </c>
      <c r="CJ35" s="318">
        <f t="shared" si="18"/>
        <v>1</v>
      </c>
      <c r="CK35" s="318">
        <f t="shared" si="19"/>
        <v>1</v>
      </c>
      <c r="CL35" s="319">
        <f t="shared" si="20"/>
        <v>0</v>
      </c>
      <c r="CM35" s="322">
        <f t="shared" si="21"/>
        <v>1</v>
      </c>
      <c r="CN35" s="318">
        <f t="shared" si="22"/>
        <v>0</v>
      </c>
      <c r="CO35" s="319">
        <f t="shared" si="23"/>
        <v>0</v>
      </c>
      <c r="CP35" s="588"/>
    </row>
    <row r="36" spans="1:94" s="411" customFormat="1" ht="28.5" x14ac:dyDescent="0.25">
      <c r="A36" s="479">
        <v>3</v>
      </c>
      <c r="B36" s="595" t="s">
        <v>142</v>
      </c>
      <c r="C36" s="791"/>
      <c r="D36" s="208">
        <v>3</v>
      </c>
      <c r="E36" s="207" t="s">
        <v>74</v>
      </c>
      <c r="F36" s="199">
        <v>43</v>
      </c>
      <c r="G36" s="208"/>
      <c r="H36" s="382" t="s">
        <v>115</v>
      </c>
      <c r="I36" s="294">
        <v>1</v>
      </c>
      <c r="J36" s="156">
        <v>3</v>
      </c>
      <c r="K36" s="381" t="s">
        <v>107</v>
      </c>
      <c r="L36" s="199">
        <v>45</v>
      </c>
      <c r="M36" s="156"/>
      <c r="N36" s="207" t="s">
        <v>77</v>
      </c>
      <c r="O36" s="294"/>
      <c r="P36" s="208">
        <v>11</v>
      </c>
      <c r="Q36" s="155"/>
      <c r="R36" s="791"/>
      <c r="S36" s="156">
        <v>3</v>
      </c>
      <c r="T36" s="207" t="s">
        <v>109</v>
      </c>
      <c r="U36" s="199" t="s">
        <v>101</v>
      </c>
      <c r="V36" s="156"/>
      <c r="W36" s="207" t="s">
        <v>71</v>
      </c>
      <c r="X36" s="199">
        <v>30</v>
      </c>
      <c r="Y36" s="208">
        <v>44</v>
      </c>
      <c r="Z36" s="382" t="s">
        <v>74</v>
      </c>
      <c r="AA36" s="294">
        <v>25</v>
      </c>
      <c r="AB36" s="156"/>
      <c r="AC36" s="207" t="s">
        <v>90</v>
      </c>
      <c r="AD36" s="294">
        <v>10</v>
      </c>
      <c r="AE36" s="208"/>
      <c r="AF36" s="413"/>
      <c r="AG36" s="791"/>
      <c r="AH36" s="208">
        <v>3</v>
      </c>
      <c r="AI36" s="207" t="s">
        <v>88</v>
      </c>
      <c r="AJ36" s="199">
        <v>24</v>
      </c>
      <c r="AK36" s="208"/>
      <c r="AL36" s="380" t="s">
        <v>90</v>
      </c>
      <c r="AM36" s="383">
        <v>9</v>
      </c>
      <c r="AN36" s="402"/>
      <c r="AO36" s="207" t="s">
        <v>70</v>
      </c>
      <c r="AP36" s="199">
        <v>38</v>
      </c>
      <c r="AQ36" s="156"/>
      <c r="AR36" s="207" t="s">
        <v>78</v>
      </c>
      <c r="AS36" s="385" t="s">
        <v>32</v>
      </c>
      <c r="AT36" s="386"/>
      <c r="AU36" s="412"/>
      <c r="AV36" s="794"/>
      <c r="AW36" s="426">
        <v>3</v>
      </c>
      <c r="AX36" s="382" t="s">
        <v>85</v>
      </c>
      <c r="AY36" s="289">
        <v>39</v>
      </c>
      <c r="AZ36" s="208"/>
      <c r="BA36" s="207" t="s">
        <v>77</v>
      </c>
      <c r="BB36" s="289">
        <v>13</v>
      </c>
      <c r="BC36" s="208"/>
      <c r="BD36" s="207" t="s">
        <v>95</v>
      </c>
      <c r="BE36" s="294"/>
      <c r="BF36" s="208">
        <v>40</v>
      </c>
      <c r="BG36" s="207" t="s">
        <v>84</v>
      </c>
      <c r="BH36" s="294"/>
      <c r="BI36" s="208">
        <v>41</v>
      </c>
      <c r="BJ36" s="207" t="s">
        <v>125</v>
      </c>
      <c r="BK36" s="199">
        <v>37</v>
      </c>
      <c r="BL36" s="387"/>
      <c r="BM36" s="414"/>
      <c r="BN36" s="415">
        <v>3</v>
      </c>
      <c r="BO36" s="441">
        <f t="shared" si="54"/>
        <v>1</v>
      </c>
      <c r="BP36" s="318">
        <f>COUNTIF(E36:BL36,"3")-3</f>
        <v>1</v>
      </c>
      <c r="BQ36" s="318">
        <f t="shared" si="0"/>
        <v>1</v>
      </c>
      <c r="BR36" s="318">
        <f t="shared" si="1"/>
        <v>1</v>
      </c>
      <c r="BS36" s="318">
        <f t="shared" si="2"/>
        <v>1</v>
      </c>
      <c r="BT36" s="319">
        <f t="shared" si="3"/>
        <v>1</v>
      </c>
      <c r="BU36" s="441">
        <f t="shared" si="49"/>
        <v>0</v>
      </c>
      <c r="BV36" s="318">
        <f t="shared" si="4"/>
        <v>0</v>
      </c>
      <c r="BW36" s="318">
        <f t="shared" si="5"/>
        <v>0</v>
      </c>
      <c r="BX36" s="318">
        <f t="shared" si="6"/>
        <v>0</v>
      </c>
      <c r="BY36" s="318">
        <f t="shared" si="7"/>
        <v>1</v>
      </c>
      <c r="BZ36" s="318">
        <f t="shared" si="8"/>
        <v>1</v>
      </c>
      <c r="CA36" s="318">
        <f t="shared" si="9"/>
        <v>0</v>
      </c>
      <c r="CB36" s="318">
        <f t="shared" si="10"/>
        <v>1</v>
      </c>
      <c r="CC36" s="319">
        <f t="shared" si="11"/>
        <v>1</v>
      </c>
      <c r="CD36" s="441">
        <f t="shared" si="12"/>
        <v>1</v>
      </c>
      <c r="CE36" s="318">
        <f t="shared" si="13"/>
        <v>1</v>
      </c>
      <c r="CF36" s="318">
        <f t="shared" si="14"/>
        <v>1</v>
      </c>
      <c r="CG36" s="318">
        <f t="shared" si="15"/>
        <v>1</v>
      </c>
      <c r="CH36" s="318">
        <f t="shared" si="16"/>
        <v>1</v>
      </c>
      <c r="CI36" s="318">
        <f t="shared" si="17"/>
        <v>0</v>
      </c>
      <c r="CJ36" s="318">
        <f t="shared" si="18"/>
        <v>1</v>
      </c>
      <c r="CK36" s="318">
        <f t="shared" si="19"/>
        <v>1</v>
      </c>
      <c r="CL36" s="319">
        <f t="shared" si="20"/>
        <v>1</v>
      </c>
      <c r="CM36" s="322">
        <f t="shared" si="21"/>
        <v>1</v>
      </c>
      <c r="CN36" s="318">
        <f t="shared" si="22"/>
        <v>0</v>
      </c>
      <c r="CO36" s="319">
        <f t="shared" si="23"/>
        <v>0</v>
      </c>
      <c r="CP36" s="588"/>
    </row>
    <row r="37" spans="1:94" s="411" customFormat="1" ht="28.5" x14ac:dyDescent="0.25">
      <c r="A37" s="479">
        <v>4</v>
      </c>
      <c r="B37" s="595" t="s">
        <v>143</v>
      </c>
      <c r="C37" s="791"/>
      <c r="D37" s="208">
        <v>4</v>
      </c>
      <c r="E37" s="207" t="s">
        <v>90</v>
      </c>
      <c r="F37" s="199">
        <v>10</v>
      </c>
      <c r="G37" s="208"/>
      <c r="H37" s="382" t="s">
        <v>71</v>
      </c>
      <c r="I37" s="294">
        <v>30</v>
      </c>
      <c r="J37" s="156">
        <v>44</v>
      </c>
      <c r="K37" s="207" t="s">
        <v>124</v>
      </c>
      <c r="L37" s="199" t="s">
        <v>101</v>
      </c>
      <c r="M37" s="156"/>
      <c r="N37" s="207" t="s">
        <v>115</v>
      </c>
      <c r="O37" s="294">
        <v>1</v>
      </c>
      <c r="P37" s="208">
        <v>3</v>
      </c>
      <c r="Q37" s="155"/>
      <c r="R37" s="791"/>
      <c r="S37" s="156">
        <v>4</v>
      </c>
      <c r="T37" s="207" t="s">
        <v>70</v>
      </c>
      <c r="U37" s="199">
        <v>38</v>
      </c>
      <c r="V37" s="156"/>
      <c r="W37" s="207" t="s">
        <v>77</v>
      </c>
      <c r="X37" s="199">
        <v>22</v>
      </c>
      <c r="Y37" s="208"/>
      <c r="Z37" s="382" t="s">
        <v>90</v>
      </c>
      <c r="AA37" s="294">
        <v>9</v>
      </c>
      <c r="AB37" s="156"/>
      <c r="AC37" s="207" t="s">
        <v>70</v>
      </c>
      <c r="AD37" s="294">
        <v>39</v>
      </c>
      <c r="AE37" s="208"/>
      <c r="AF37" s="413"/>
      <c r="AG37" s="791"/>
      <c r="AH37" s="208">
        <v>4</v>
      </c>
      <c r="AI37" s="207" t="s">
        <v>78</v>
      </c>
      <c r="AJ37" s="199">
        <v>27</v>
      </c>
      <c r="AK37" s="208"/>
      <c r="AL37" s="382" t="s">
        <v>79</v>
      </c>
      <c r="AM37" s="383">
        <v>26</v>
      </c>
      <c r="AN37" s="402"/>
      <c r="AO37" s="381" t="s">
        <v>107</v>
      </c>
      <c r="AP37" s="199">
        <v>43</v>
      </c>
      <c r="AQ37" s="156"/>
      <c r="AR37" s="207" t="s">
        <v>71</v>
      </c>
      <c r="AS37" s="385" t="s">
        <v>122</v>
      </c>
      <c r="AT37" s="386"/>
      <c r="AU37" s="412"/>
      <c r="AV37" s="794"/>
      <c r="AW37" s="426">
        <v>4</v>
      </c>
      <c r="AX37" s="382" t="s">
        <v>84</v>
      </c>
      <c r="AY37" s="289">
        <v>41</v>
      </c>
      <c r="AZ37" s="208"/>
      <c r="BA37" s="207" t="s">
        <v>125</v>
      </c>
      <c r="BB37" s="289">
        <v>37</v>
      </c>
      <c r="BC37" s="208"/>
      <c r="BD37" s="207" t="s">
        <v>96</v>
      </c>
      <c r="BE37" s="294"/>
      <c r="BF37" s="208">
        <v>24</v>
      </c>
      <c r="BG37" s="207" t="s">
        <v>95</v>
      </c>
      <c r="BH37" s="294"/>
      <c r="BI37" s="208">
        <v>40</v>
      </c>
      <c r="BJ37" s="207" t="s">
        <v>75</v>
      </c>
      <c r="BK37" s="199">
        <v>13</v>
      </c>
      <c r="BL37" s="387"/>
      <c r="BM37" s="414"/>
      <c r="BN37" s="415">
        <v>4</v>
      </c>
      <c r="BO37" s="441">
        <f t="shared" si="54"/>
        <v>1</v>
      </c>
      <c r="BP37" s="318">
        <f t="shared" ref="BP37:BP42" si="55">COUNTIF(E37:BL37,"3")</f>
        <v>1</v>
      </c>
      <c r="BQ37" s="318">
        <f t="shared" si="0"/>
        <v>1</v>
      </c>
      <c r="BR37" s="318">
        <f t="shared" si="1"/>
        <v>1</v>
      </c>
      <c r="BS37" s="318">
        <f t="shared" si="2"/>
        <v>0</v>
      </c>
      <c r="BT37" s="319">
        <f t="shared" si="3"/>
        <v>1</v>
      </c>
      <c r="BU37" s="441">
        <f t="shared" si="49"/>
        <v>0</v>
      </c>
      <c r="BV37" s="318">
        <f t="shared" si="4"/>
        <v>0</v>
      </c>
      <c r="BW37" s="318">
        <f t="shared" si="5"/>
        <v>1</v>
      </c>
      <c r="BX37" s="318">
        <f t="shared" si="6"/>
        <v>0</v>
      </c>
      <c r="BY37" s="318">
        <f t="shared" si="7"/>
        <v>1</v>
      </c>
      <c r="BZ37" s="318">
        <f t="shared" si="8"/>
        <v>0</v>
      </c>
      <c r="CA37" s="318">
        <f t="shared" si="9"/>
        <v>1</v>
      </c>
      <c r="CB37" s="318">
        <f t="shared" si="10"/>
        <v>1</v>
      </c>
      <c r="CC37" s="319">
        <f t="shared" si="11"/>
        <v>1</v>
      </c>
      <c r="CD37" s="441">
        <f t="shared" si="12"/>
        <v>1</v>
      </c>
      <c r="CE37" s="318">
        <f t="shared" si="13"/>
        <v>1</v>
      </c>
      <c r="CF37" s="318">
        <f t="shared" si="14"/>
        <v>1</v>
      </c>
      <c r="CG37" s="318">
        <f t="shared" si="15"/>
        <v>1</v>
      </c>
      <c r="CH37" s="318">
        <f t="shared" si="16"/>
        <v>1</v>
      </c>
      <c r="CI37" s="318">
        <f t="shared" si="17"/>
        <v>0</v>
      </c>
      <c r="CJ37" s="318">
        <f t="shared" si="18"/>
        <v>1</v>
      </c>
      <c r="CK37" s="318">
        <f t="shared" si="19"/>
        <v>1</v>
      </c>
      <c r="CL37" s="319">
        <f t="shared" si="20"/>
        <v>1</v>
      </c>
      <c r="CM37" s="322">
        <f t="shared" si="21"/>
        <v>1</v>
      </c>
      <c r="CN37" s="318">
        <f t="shared" si="22"/>
        <v>0</v>
      </c>
      <c r="CO37" s="319">
        <f t="shared" si="23"/>
        <v>0</v>
      </c>
      <c r="CP37" s="588"/>
    </row>
    <row r="38" spans="1:94" s="411" customFormat="1" ht="28.5" x14ac:dyDescent="0.25">
      <c r="A38" s="479">
        <v>5</v>
      </c>
      <c r="B38" s="595" t="s">
        <v>144</v>
      </c>
      <c r="C38" s="791"/>
      <c r="D38" s="208">
        <v>5</v>
      </c>
      <c r="E38" s="207" t="s">
        <v>107</v>
      </c>
      <c r="F38" s="199">
        <v>24</v>
      </c>
      <c r="G38" s="208"/>
      <c r="H38" s="382" t="s">
        <v>77</v>
      </c>
      <c r="I38" s="294">
        <v>45</v>
      </c>
      <c r="J38" s="156"/>
      <c r="K38" s="207" t="s">
        <v>74</v>
      </c>
      <c r="L38" s="199">
        <v>25</v>
      </c>
      <c r="M38" s="156"/>
      <c r="N38" s="207" t="s">
        <v>109</v>
      </c>
      <c r="O38" s="294"/>
      <c r="P38" s="208" t="s">
        <v>101</v>
      </c>
      <c r="Q38" s="155"/>
      <c r="R38" s="791"/>
      <c r="S38" s="156">
        <v>5</v>
      </c>
      <c r="T38" s="207" t="s">
        <v>115</v>
      </c>
      <c r="U38" s="199">
        <v>1</v>
      </c>
      <c r="V38" s="156">
        <v>3</v>
      </c>
      <c r="W38" s="207" t="s">
        <v>90</v>
      </c>
      <c r="X38" s="199">
        <v>9</v>
      </c>
      <c r="Y38" s="208"/>
      <c r="Z38" s="382" t="s">
        <v>70</v>
      </c>
      <c r="AA38" s="294">
        <v>38</v>
      </c>
      <c r="AB38" s="156"/>
      <c r="AC38" s="381" t="s">
        <v>98</v>
      </c>
      <c r="AD38" s="294">
        <v>23</v>
      </c>
      <c r="AE38" s="208">
        <v>42</v>
      </c>
      <c r="AF38" s="413"/>
      <c r="AG38" s="791"/>
      <c r="AH38" s="208">
        <v>5</v>
      </c>
      <c r="AI38" s="207" t="s">
        <v>90</v>
      </c>
      <c r="AJ38" s="199">
        <v>27</v>
      </c>
      <c r="AK38" s="208"/>
      <c r="AL38" s="382" t="s">
        <v>75</v>
      </c>
      <c r="AM38" s="383">
        <v>22</v>
      </c>
      <c r="AN38" s="402"/>
      <c r="AO38" s="207" t="s">
        <v>90</v>
      </c>
      <c r="AP38" s="199">
        <v>10</v>
      </c>
      <c r="AQ38" s="156"/>
      <c r="AR38" s="207" t="s">
        <v>70</v>
      </c>
      <c r="AS38" s="385" t="s">
        <v>36</v>
      </c>
      <c r="AT38" s="386"/>
      <c r="AU38" s="412"/>
      <c r="AV38" s="794"/>
      <c r="AW38" s="426">
        <v>5</v>
      </c>
      <c r="AX38" s="382" t="s">
        <v>125</v>
      </c>
      <c r="AY38" s="289">
        <v>37</v>
      </c>
      <c r="AZ38" s="208"/>
      <c r="BA38" s="207" t="s">
        <v>95</v>
      </c>
      <c r="BB38" s="289">
        <v>40</v>
      </c>
      <c r="BC38" s="208"/>
      <c r="BD38" s="207" t="s">
        <v>100</v>
      </c>
      <c r="BE38" s="294"/>
      <c r="BF38" s="208" t="s">
        <v>101</v>
      </c>
      <c r="BG38" s="207" t="s">
        <v>77</v>
      </c>
      <c r="BH38" s="294"/>
      <c r="BI38" s="208">
        <v>13</v>
      </c>
      <c r="BJ38" s="207" t="s">
        <v>84</v>
      </c>
      <c r="BK38" s="199">
        <v>41</v>
      </c>
      <c r="BL38" s="387"/>
      <c r="BM38" s="414"/>
      <c r="BN38" s="415">
        <v>5</v>
      </c>
      <c r="BO38" s="441">
        <f t="shared" si="54"/>
        <v>1</v>
      </c>
      <c r="BP38" s="318">
        <f t="shared" si="55"/>
        <v>1</v>
      </c>
      <c r="BQ38" s="318">
        <f t="shared" si="0"/>
        <v>1</v>
      </c>
      <c r="BR38" s="318">
        <f t="shared" si="1"/>
        <v>1</v>
      </c>
      <c r="BS38" s="318">
        <f t="shared" si="2"/>
        <v>0</v>
      </c>
      <c r="BT38" s="319">
        <f t="shared" si="3"/>
        <v>1</v>
      </c>
      <c r="BU38" s="441">
        <f t="shared" si="49"/>
        <v>0</v>
      </c>
      <c r="BV38" s="318">
        <f t="shared" si="4"/>
        <v>0</v>
      </c>
      <c r="BW38" s="318">
        <f t="shared" si="5"/>
        <v>1</v>
      </c>
      <c r="BX38" s="318">
        <f t="shared" si="6"/>
        <v>1</v>
      </c>
      <c r="BY38" s="318">
        <f t="shared" si="7"/>
        <v>1</v>
      </c>
      <c r="BZ38" s="318">
        <f t="shared" si="8"/>
        <v>1</v>
      </c>
      <c r="CA38" s="318">
        <f t="shared" si="9"/>
        <v>0</v>
      </c>
      <c r="CB38" s="318">
        <f t="shared" si="10"/>
        <v>1</v>
      </c>
      <c r="CC38" s="319">
        <f t="shared" si="11"/>
        <v>0</v>
      </c>
      <c r="CD38" s="441">
        <f t="shared" si="12"/>
        <v>1</v>
      </c>
      <c r="CE38" s="318">
        <f t="shared" si="13"/>
        <v>1</v>
      </c>
      <c r="CF38" s="318">
        <f t="shared" si="14"/>
        <v>1</v>
      </c>
      <c r="CG38" s="318">
        <f t="shared" si="15"/>
        <v>1</v>
      </c>
      <c r="CH38" s="318">
        <f t="shared" si="16"/>
        <v>1</v>
      </c>
      <c r="CI38" s="318">
        <f t="shared" si="17"/>
        <v>1</v>
      </c>
      <c r="CJ38" s="318">
        <f t="shared" si="18"/>
        <v>0</v>
      </c>
      <c r="CK38" s="318">
        <f t="shared" si="19"/>
        <v>0</v>
      </c>
      <c r="CL38" s="319">
        <f t="shared" si="20"/>
        <v>1</v>
      </c>
      <c r="CM38" s="322">
        <f t="shared" si="21"/>
        <v>2</v>
      </c>
      <c r="CN38" s="318">
        <f t="shared" si="22"/>
        <v>0</v>
      </c>
      <c r="CO38" s="319">
        <f t="shared" si="23"/>
        <v>0</v>
      </c>
      <c r="CP38" s="588"/>
    </row>
    <row r="39" spans="1:94" s="411" customFormat="1" ht="29.25" thickBot="1" x14ac:dyDescent="0.3">
      <c r="A39" s="479">
        <v>6</v>
      </c>
      <c r="B39" s="595" t="s">
        <v>145</v>
      </c>
      <c r="C39" s="791"/>
      <c r="D39" s="208">
        <v>6</v>
      </c>
      <c r="E39" s="207" t="s">
        <v>71</v>
      </c>
      <c r="F39" s="199">
        <v>30</v>
      </c>
      <c r="G39" s="208">
        <v>44</v>
      </c>
      <c r="H39" s="382" t="s">
        <v>90</v>
      </c>
      <c r="I39" s="294">
        <v>9</v>
      </c>
      <c r="J39" s="156"/>
      <c r="K39" s="489" t="s">
        <v>77</v>
      </c>
      <c r="L39" s="199">
        <v>22</v>
      </c>
      <c r="M39" s="156"/>
      <c r="N39" s="207"/>
      <c r="O39" s="294"/>
      <c r="P39" s="208"/>
      <c r="Q39" s="155"/>
      <c r="R39" s="791"/>
      <c r="S39" s="156">
        <v>6</v>
      </c>
      <c r="T39" s="400"/>
      <c r="U39" s="199"/>
      <c r="V39" s="156"/>
      <c r="W39" s="207" t="s">
        <v>115</v>
      </c>
      <c r="X39" s="199">
        <v>1</v>
      </c>
      <c r="Y39" s="208">
        <v>3</v>
      </c>
      <c r="Z39" s="403" t="s">
        <v>120</v>
      </c>
      <c r="AA39" s="401">
        <v>14</v>
      </c>
      <c r="AB39" s="156"/>
      <c r="AC39" s="207"/>
      <c r="AD39" s="294"/>
      <c r="AE39" s="208"/>
      <c r="AF39" s="413"/>
      <c r="AG39" s="791"/>
      <c r="AH39" s="208">
        <v>6</v>
      </c>
      <c r="AI39" s="207" t="s">
        <v>70</v>
      </c>
      <c r="AJ39" s="199">
        <v>38</v>
      </c>
      <c r="AK39" s="208"/>
      <c r="AL39" s="382" t="s">
        <v>109</v>
      </c>
      <c r="AM39" s="383" t="s">
        <v>101</v>
      </c>
      <c r="AN39" s="402"/>
      <c r="AO39" s="207" t="s">
        <v>109</v>
      </c>
      <c r="AP39" s="199" t="s">
        <v>101</v>
      </c>
      <c r="AQ39" s="156"/>
      <c r="AR39" s="207" t="s">
        <v>90</v>
      </c>
      <c r="AS39" s="385" t="s">
        <v>40</v>
      </c>
      <c r="AT39" s="386"/>
      <c r="AU39" s="412"/>
      <c r="AV39" s="794"/>
      <c r="AW39" s="426">
        <v>6</v>
      </c>
      <c r="AX39" s="382" t="s">
        <v>73</v>
      </c>
      <c r="AY39" s="289">
        <v>25</v>
      </c>
      <c r="AZ39" s="208"/>
      <c r="BA39" s="400" t="s">
        <v>123</v>
      </c>
      <c r="BB39" s="448">
        <v>40</v>
      </c>
      <c r="BC39" s="208"/>
      <c r="BD39" s="207" t="s">
        <v>98</v>
      </c>
      <c r="BE39" s="294"/>
      <c r="BF39" s="208">
        <v>23</v>
      </c>
      <c r="BG39" s="207" t="s">
        <v>85</v>
      </c>
      <c r="BH39" s="294"/>
      <c r="BI39" s="208">
        <v>27</v>
      </c>
      <c r="BJ39" s="207" t="s">
        <v>85</v>
      </c>
      <c r="BK39" s="199">
        <v>45</v>
      </c>
      <c r="BL39" s="387"/>
      <c r="BM39" s="414"/>
      <c r="BN39" s="415">
        <v>6</v>
      </c>
      <c r="BO39" s="441">
        <f t="shared" si="54"/>
        <v>1</v>
      </c>
      <c r="BP39" s="318">
        <f t="shared" si="55"/>
        <v>1</v>
      </c>
      <c r="BQ39" s="318">
        <f t="shared" si="0"/>
        <v>1</v>
      </c>
      <c r="BR39" s="318">
        <f t="shared" si="1"/>
        <v>0</v>
      </c>
      <c r="BS39" s="318">
        <f t="shared" si="2"/>
        <v>0</v>
      </c>
      <c r="BT39" s="319">
        <f t="shared" si="3"/>
        <v>0</v>
      </c>
      <c r="BU39" s="554">
        <f t="shared" si="49"/>
        <v>1</v>
      </c>
      <c r="BV39" s="543">
        <f t="shared" si="4"/>
        <v>0</v>
      </c>
      <c r="BW39" s="543">
        <f t="shared" si="5"/>
        <v>1</v>
      </c>
      <c r="BX39" s="543">
        <f t="shared" si="6"/>
        <v>1</v>
      </c>
      <c r="BY39" s="318">
        <f t="shared" si="7"/>
        <v>0</v>
      </c>
      <c r="BZ39" s="318">
        <f t="shared" si="8"/>
        <v>1</v>
      </c>
      <c r="CA39" s="318">
        <f t="shared" si="9"/>
        <v>0</v>
      </c>
      <c r="CB39" s="318">
        <f t="shared" si="10"/>
        <v>1</v>
      </c>
      <c r="CC39" s="319">
        <f t="shared" si="11"/>
        <v>1</v>
      </c>
      <c r="CD39" s="441">
        <f t="shared" si="12"/>
        <v>1</v>
      </c>
      <c r="CE39" s="318">
        <f t="shared" si="13"/>
        <v>1</v>
      </c>
      <c r="CF39" s="318">
        <f t="shared" si="14"/>
        <v>0</v>
      </c>
      <c r="CG39" s="318">
        <f t="shared" si="15"/>
        <v>1</v>
      </c>
      <c r="CH39" s="318">
        <f t="shared" si="16"/>
        <v>0</v>
      </c>
      <c r="CI39" s="318">
        <f t="shared" si="17"/>
        <v>0</v>
      </c>
      <c r="CJ39" s="318">
        <f t="shared" si="18"/>
        <v>0</v>
      </c>
      <c r="CK39" s="318">
        <f t="shared" si="19"/>
        <v>1</v>
      </c>
      <c r="CL39" s="319">
        <f t="shared" si="20"/>
        <v>1</v>
      </c>
      <c r="CM39" s="322">
        <f t="shared" si="21"/>
        <v>2</v>
      </c>
      <c r="CN39" s="318">
        <f t="shared" si="22"/>
        <v>0</v>
      </c>
      <c r="CO39" s="319">
        <f t="shared" si="23"/>
        <v>0</v>
      </c>
      <c r="CP39" s="588">
        <v>15</v>
      </c>
    </row>
    <row r="40" spans="1:94" s="422" customFormat="1" ht="29.25" thickBot="1" x14ac:dyDescent="0.3">
      <c r="A40" s="480" t="s">
        <v>139</v>
      </c>
      <c r="B40" s="477"/>
      <c r="C40" s="799"/>
      <c r="D40" s="729"/>
      <c r="E40" s="194"/>
      <c r="F40" s="803"/>
      <c r="G40" s="809"/>
      <c r="H40" s="195"/>
      <c r="I40" s="287"/>
      <c r="J40" s="516"/>
      <c r="K40" s="194"/>
      <c r="L40" s="515"/>
      <c r="M40" s="516"/>
      <c r="N40" s="194"/>
      <c r="O40" s="287"/>
      <c r="P40" s="520"/>
      <c r="Q40" s="427"/>
      <c r="R40" s="792"/>
      <c r="S40" s="514"/>
      <c r="T40" s="191"/>
      <c r="U40" s="800"/>
      <c r="V40" s="802"/>
      <c r="W40" s="191"/>
      <c r="X40" s="512"/>
      <c r="Y40" s="513"/>
      <c r="Z40" s="192"/>
      <c r="AA40" s="286"/>
      <c r="AB40" s="514"/>
      <c r="AC40" s="191"/>
      <c r="AD40" s="286"/>
      <c r="AE40" s="513"/>
      <c r="AF40" s="421"/>
      <c r="AG40" s="792"/>
      <c r="AH40" s="513"/>
      <c r="AI40" s="210"/>
      <c r="AJ40" s="805"/>
      <c r="AK40" s="806"/>
      <c r="AL40" s="211"/>
      <c r="AM40" s="807"/>
      <c r="AN40" s="808"/>
      <c r="AO40" s="213"/>
      <c r="AP40" s="214"/>
      <c r="AQ40" s="215"/>
      <c r="AR40" s="212"/>
      <c r="AS40" s="200"/>
      <c r="AT40" s="193"/>
      <c r="AU40" s="420"/>
      <c r="AV40" s="795"/>
      <c r="AW40" s="428"/>
      <c r="AX40" s="192"/>
      <c r="AY40" s="451"/>
      <c r="AZ40" s="203"/>
      <c r="BA40" s="191"/>
      <c r="BB40" s="451"/>
      <c r="BC40" s="203"/>
      <c r="BD40" s="191"/>
      <c r="BE40" s="286"/>
      <c r="BF40" s="523"/>
      <c r="BG40" s="191"/>
      <c r="BH40" s="286"/>
      <c r="BI40" s="513"/>
      <c r="BJ40" s="197"/>
      <c r="BK40" s="444"/>
      <c r="BL40" s="218"/>
      <c r="BM40" s="424"/>
      <c r="BN40" s="429"/>
      <c r="BO40" s="442">
        <f t="shared" si="54"/>
        <v>0</v>
      </c>
      <c r="BP40" s="320">
        <f t="shared" si="55"/>
        <v>0</v>
      </c>
      <c r="BQ40" s="320">
        <f t="shared" si="0"/>
        <v>0</v>
      </c>
      <c r="BR40" s="320">
        <f t="shared" si="1"/>
        <v>0</v>
      </c>
      <c r="BS40" s="320">
        <f t="shared" si="2"/>
        <v>0</v>
      </c>
      <c r="BT40" s="321">
        <f t="shared" si="3"/>
        <v>0</v>
      </c>
      <c r="BU40" s="440">
        <f t="shared" si="49"/>
        <v>0</v>
      </c>
      <c r="BV40" s="320">
        <f t="shared" si="4"/>
        <v>0</v>
      </c>
      <c r="BW40" s="320">
        <f t="shared" si="5"/>
        <v>0</v>
      </c>
      <c r="BX40" s="320">
        <f t="shared" si="6"/>
        <v>0</v>
      </c>
      <c r="BY40" s="320">
        <f t="shared" si="7"/>
        <v>0</v>
      </c>
      <c r="BZ40" s="320">
        <f t="shared" si="8"/>
        <v>0</v>
      </c>
      <c r="CA40" s="320">
        <f t="shared" si="9"/>
        <v>0</v>
      </c>
      <c r="CB40" s="320">
        <f t="shared" si="10"/>
        <v>0</v>
      </c>
      <c r="CC40" s="321">
        <f t="shared" si="11"/>
        <v>0</v>
      </c>
      <c r="CD40" s="442">
        <f t="shared" si="12"/>
        <v>0</v>
      </c>
      <c r="CE40" s="320">
        <f t="shared" si="13"/>
        <v>0</v>
      </c>
      <c r="CF40" s="320">
        <f t="shared" si="14"/>
        <v>0</v>
      </c>
      <c r="CG40" s="320">
        <f t="shared" si="15"/>
        <v>0</v>
      </c>
      <c r="CH40" s="320">
        <f t="shared" si="16"/>
        <v>0</v>
      </c>
      <c r="CI40" s="320">
        <f t="shared" si="17"/>
        <v>0</v>
      </c>
      <c r="CJ40" s="320">
        <f t="shared" si="18"/>
        <v>0</v>
      </c>
      <c r="CK40" s="320">
        <f t="shared" si="19"/>
        <v>0</v>
      </c>
      <c r="CL40" s="321">
        <f t="shared" si="20"/>
        <v>0</v>
      </c>
      <c r="CM40" s="323">
        <f t="shared" si="21"/>
        <v>0</v>
      </c>
      <c r="CN40" s="320">
        <f t="shared" si="22"/>
        <v>0</v>
      </c>
      <c r="CO40" s="321">
        <f t="shared" si="23"/>
        <v>0</v>
      </c>
      <c r="CP40" s="589"/>
    </row>
    <row r="41" spans="1:94" s="702" customFormat="1" ht="27.95" customHeight="1" x14ac:dyDescent="0.25">
      <c r="A41" s="677">
        <v>0</v>
      </c>
      <c r="B41" s="631" t="s">
        <v>138</v>
      </c>
      <c r="C41" s="790" t="s">
        <v>3</v>
      </c>
      <c r="D41" s="681">
        <v>0</v>
      </c>
      <c r="E41" s="679"/>
      <c r="F41" s="680"/>
      <c r="G41" s="681"/>
      <c r="H41" s="682"/>
      <c r="I41" s="683"/>
      <c r="J41" s="678"/>
      <c r="K41" s="617" t="s">
        <v>120</v>
      </c>
      <c r="L41" s="609">
        <v>14</v>
      </c>
      <c r="M41" s="610"/>
      <c r="N41" s="617"/>
      <c r="O41" s="633"/>
      <c r="P41" s="611"/>
      <c r="Q41" s="684"/>
      <c r="R41" s="635"/>
      <c r="S41" s="678">
        <v>0</v>
      </c>
      <c r="T41" s="641"/>
      <c r="U41" s="685"/>
      <c r="V41" s="686"/>
      <c r="W41" s="679"/>
      <c r="X41" s="680"/>
      <c r="Y41" s="681"/>
      <c r="Z41" s="687"/>
      <c r="AA41" s="688"/>
      <c r="AB41" s="686"/>
      <c r="AC41" s="641"/>
      <c r="AD41" s="640"/>
      <c r="AE41" s="642"/>
      <c r="AF41" s="689"/>
      <c r="AG41" s="790" t="s">
        <v>3</v>
      </c>
      <c r="AH41" s="678">
        <v>0</v>
      </c>
      <c r="AI41" s="645"/>
      <c r="AJ41" s="623"/>
      <c r="AK41" s="690"/>
      <c r="AL41" s="648"/>
      <c r="AM41" s="691"/>
      <c r="AN41" s="692"/>
      <c r="AO41" s="645"/>
      <c r="AP41" s="680"/>
      <c r="AQ41" s="681"/>
      <c r="AR41" s="645"/>
      <c r="AS41" s="649"/>
      <c r="AT41" s="650"/>
      <c r="AU41" s="693"/>
      <c r="AV41" s="794" t="s">
        <v>3</v>
      </c>
      <c r="AW41" s="678">
        <v>0</v>
      </c>
      <c r="AX41" s="641"/>
      <c r="AY41" s="640"/>
      <c r="AZ41" s="694"/>
      <c r="BA41" s="641"/>
      <c r="BB41" s="695"/>
      <c r="BC41" s="696"/>
      <c r="BD41" s="641"/>
      <c r="BE41" s="640"/>
      <c r="BF41" s="642"/>
      <c r="BG41" s="641"/>
      <c r="BH41" s="640"/>
      <c r="BI41" s="642"/>
      <c r="BJ41" s="637"/>
      <c r="BK41" s="697"/>
      <c r="BL41" s="698"/>
      <c r="BM41" s="699"/>
      <c r="BN41" s="700">
        <v>0</v>
      </c>
      <c r="BO41" s="656">
        <f t="shared" si="54"/>
        <v>0</v>
      </c>
      <c r="BP41" s="657">
        <f t="shared" si="55"/>
        <v>0</v>
      </c>
      <c r="BQ41" s="657">
        <f t="shared" si="0"/>
        <v>0</v>
      </c>
      <c r="BR41" s="657">
        <f t="shared" si="1"/>
        <v>0</v>
      </c>
      <c r="BS41" s="657">
        <f t="shared" si="2"/>
        <v>0</v>
      </c>
      <c r="BT41" s="658">
        <f t="shared" si="3"/>
        <v>0</v>
      </c>
      <c r="BU41" s="625">
        <f t="shared" si="49"/>
        <v>1</v>
      </c>
      <c r="BV41" s="626">
        <f t="shared" si="4"/>
        <v>0</v>
      </c>
      <c r="BW41" s="657">
        <f t="shared" si="5"/>
        <v>0</v>
      </c>
      <c r="BX41" s="657">
        <f t="shared" si="6"/>
        <v>0</v>
      </c>
      <c r="BY41" s="657">
        <f t="shared" si="7"/>
        <v>0</v>
      </c>
      <c r="BZ41" s="657">
        <f t="shared" si="8"/>
        <v>0</v>
      </c>
      <c r="CA41" s="657">
        <f t="shared" si="9"/>
        <v>0</v>
      </c>
      <c r="CB41" s="657">
        <f t="shared" si="10"/>
        <v>0</v>
      </c>
      <c r="CC41" s="658">
        <f t="shared" si="11"/>
        <v>0</v>
      </c>
      <c r="CD41" s="656">
        <f t="shared" si="12"/>
        <v>0</v>
      </c>
      <c r="CE41" s="657">
        <f t="shared" si="13"/>
        <v>0</v>
      </c>
      <c r="CF41" s="657">
        <f t="shared" si="14"/>
        <v>0</v>
      </c>
      <c r="CG41" s="657">
        <f t="shared" si="15"/>
        <v>0</v>
      </c>
      <c r="CH41" s="657">
        <f t="shared" si="16"/>
        <v>0</v>
      </c>
      <c r="CI41" s="657">
        <f t="shared" si="17"/>
        <v>0</v>
      </c>
      <c r="CJ41" s="657">
        <f t="shared" si="18"/>
        <v>0</v>
      </c>
      <c r="CK41" s="657">
        <f t="shared" si="19"/>
        <v>0</v>
      </c>
      <c r="CL41" s="658">
        <f t="shared" si="20"/>
        <v>0</v>
      </c>
      <c r="CM41" s="664">
        <f t="shared" si="21"/>
        <v>0</v>
      </c>
      <c r="CN41" s="657">
        <f t="shared" si="22"/>
        <v>0</v>
      </c>
      <c r="CO41" s="658">
        <f t="shared" si="23"/>
        <v>0</v>
      </c>
      <c r="CP41" s="701">
        <v>1</v>
      </c>
    </row>
    <row r="42" spans="1:94" s="411" customFormat="1" ht="28.5" customHeight="1" x14ac:dyDescent="0.25">
      <c r="A42" s="479">
        <v>1</v>
      </c>
      <c r="B42" s="595" t="s">
        <v>140</v>
      </c>
      <c r="C42" s="791"/>
      <c r="D42" s="208">
        <v>1</v>
      </c>
      <c r="E42" s="207" t="s">
        <v>70</v>
      </c>
      <c r="F42" s="199">
        <v>39</v>
      </c>
      <c r="G42" s="208"/>
      <c r="H42" s="382" t="s">
        <v>109</v>
      </c>
      <c r="I42" s="294"/>
      <c r="J42" s="156" t="s">
        <v>101</v>
      </c>
      <c r="K42" s="207" t="s">
        <v>89</v>
      </c>
      <c r="L42" s="199">
        <v>10</v>
      </c>
      <c r="M42" s="156"/>
      <c r="N42" s="207" t="s">
        <v>98</v>
      </c>
      <c r="O42" s="294">
        <v>23</v>
      </c>
      <c r="P42" s="208">
        <v>42</v>
      </c>
      <c r="Q42" s="155"/>
      <c r="R42" s="791" t="s">
        <v>3</v>
      </c>
      <c r="S42" s="156">
        <v>1</v>
      </c>
      <c r="T42" s="207" t="s">
        <v>107</v>
      </c>
      <c r="U42" s="199">
        <v>24</v>
      </c>
      <c r="V42" s="156"/>
      <c r="W42" s="207" t="s">
        <v>89</v>
      </c>
      <c r="X42" s="199">
        <v>9</v>
      </c>
      <c r="Y42" s="208"/>
      <c r="Z42" s="382" t="s">
        <v>70</v>
      </c>
      <c r="AA42" s="294">
        <v>38</v>
      </c>
      <c r="AB42" s="156"/>
      <c r="AC42" s="207" t="s">
        <v>109</v>
      </c>
      <c r="AD42" s="294" t="s">
        <v>101</v>
      </c>
      <c r="AE42" s="208"/>
      <c r="AF42" s="413"/>
      <c r="AG42" s="791"/>
      <c r="AH42" s="156">
        <v>1</v>
      </c>
      <c r="AI42" s="207" t="s">
        <v>107</v>
      </c>
      <c r="AJ42" s="199">
        <v>25</v>
      </c>
      <c r="AK42" s="208"/>
      <c r="AL42" s="382" t="s">
        <v>76</v>
      </c>
      <c r="AM42" s="383">
        <v>22</v>
      </c>
      <c r="AN42" s="402"/>
      <c r="AO42" s="207" t="s">
        <v>76</v>
      </c>
      <c r="AP42" s="199">
        <v>11</v>
      </c>
      <c r="AQ42" s="208"/>
      <c r="AR42" s="207" t="s">
        <v>115</v>
      </c>
      <c r="AS42" s="385" t="s">
        <v>129</v>
      </c>
      <c r="AT42" s="386" t="s">
        <v>127</v>
      </c>
      <c r="AU42" s="412"/>
      <c r="AV42" s="794"/>
      <c r="AW42" s="156">
        <v>1</v>
      </c>
      <c r="AX42" s="207" t="s">
        <v>125</v>
      </c>
      <c r="AY42" s="289">
        <v>37</v>
      </c>
      <c r="AZ42" s="208"/>
      <c r="BA42" s="207" t="s">
        <v>84</v>
      </c>
      <c r="BB42" s="289">
        <v>41</v>
      </c>
      <c r="BC42" s="208"/>
      <c r="BD42" s="207" t="s">
        <v>73</v>
      </c>
      <c r="BE42" s="382"/>
      <c r="BF42" s="199">
        <v>43</v>
      </c>
      <c r="BG42" s="207" t="s">
        <v>85</v>
      </c>
      <c r="BH42" s="382">
        <v>26</v>
      </c>
      <c r="BI42" s="199"/>
      <c r="BJ42" s="207" t="s">
        <v>76</v>
      </c>
      <c r="BK42" s="199">
        <v>13</v>
      </c>
      <c r="BL42" s="387"/>
      <c r="BM42" s="414"/>
      <c r="BN42" s="426">
        <v>1</v>
      </c>
      <c r="BO42" s="441">
        <f>COUNTIF(E42:BL42,"1")-3</f>
        <v>1</v>
      </c>
      <c r="BP42" s="318">
        <f t="shared" si="55"/>
        <v>1</v>
      </c>
      <c r="BQ42" s="318">
        <f t="shared" si="0"/>
        <v>1</v>
      </c>
      <c r="BR42" s="318">
        <f t="shared" si="1"/>
        <v>1</v>
      </c>
      <c r="BS42" s="318">
        <f t="shared" si="2"/>
        <v>1</v>
      </c>
      <c r="BT42" s="319">
        <f t="shared" si="3"/>
        <v>1</v>
      </c>
      <c r="BU42" s="441">
        <f t="shared" si="49"/>
        <v>0</v>
      </c>
      <c r="BV42" s="318">
        <f t="shared" si="4"/>
        <v>0</v>
      </c>
      <c r="BW42" s="318">
        <f t="shared" si="5"/>
        <v>1</v>
      </c>
      <c r="BX42" s="318">
        <f t="shared" si="6"/>
        <v>1</v>
      </c>
      <c r="BY42" s="318">
        <f t="shared" si="7"/>
        <v>1</v>
      </c>
      <c r="BZ42" s="318">
        <f t="shared" si="8"/>
        <v>1</v>
      </c>
      <c r="CA42" s="318">
        <f t="shared" si="9"/>
        <v>1</v>
      </c>
      <c r="CB42" s="318">
        <f t="shared" si="10"/>
        <v>0</v>
      </c>
      <c r="CC42" s="319">
        <f t="shared" si="11"/>
        <v>0</v>
      </c>
      <c r="CD42" s="441">
        <f t="shared" si="12"/>
        <v>1</v>
      </c>
      <c r="CE42" s="318">
        <f t="shared" si="13"/>
        <v>1</v>
      </c>
      <c r="CF42" s="318">
        <f t="shared" si="14"/>
        <v>1</v>
      </c>
      <c r="CG42" s="318">
        <f t="shared" si="15"/>
        <v>0</v>
      </c>
      <c r="CH42" s="318">
        <f t="shared" si="16"/>
        <v>1</v>
      </c>
      <c r="CI42" s="318">
        <f t="shared" si="17"/>
        <v>1</v>
      </c>
      <c r="CJ42" s="318">
        <f t="shared" si="18"/>
        <v>1</v>
      </c>
      <c r="CK42" s="318">
        <f t="shared" si="19"/>
        <v>0</v>
      </c>
      <c r="CL42" s="319">
        <f t="shared" si="20"/>
        <v>0</v>
      </c>
      <c r="CM42" s="322">
        <f t="shared" si="21"/>
        <v>2</v>
      </c>
      <c r="CN42" s="318">
        <f t="shared" si="22"/>
        <v>0</v>
      </c>
      <c r="CO42" s="319">
        <f t="shared" si="23"/>
        <v>0</v>
      </c>
      <c r="CP42" s="588"/>
    </row>
    <row r="43" spans="1:94" s="411" customFormat="1" ht="28.5" x14ac:dyDescent="0.25">
      <c r="A43" s="479">
        <v>2</v>
      </c>
      <c r="B43" s="595" t="s">
        <v>141</v>
      </c>
      <c r="C43" s="791"/>
      <c r="D43" s="208">
        <v>2</v>
      </c>
      <c r="E43" s="207" t="s">
        <v>98</v>
      </c>
      <c r="F43" s="199">
        <v>23</v>
      </c>
      <c r="G43" s="208">
        <v>42</v>
      </c>
      <c r="H43" s="382" t="s">
        <v>77</v>
      </c>
      <c r="I43" s="294"/>
      <c r="J43" s="156">
        <v>39</v>
      </c>
      <c r="K43" s="207" t="s">
        <v>77</v>
      </c>
      <c r="L43" s="199">
        <v>22</v>
      </c>
      <c r="M43" s="156"/>
      <c r="N43" s="207" t="s">
        <v>77</v>
      </c>
      <c r="O43" s="294"/>
      <c r="P43" s="208">
        <v>11</v>
      </c>
      <c r="Q43" s="155"/>
      <c r="R43" s="791"/>
      <c r="S43" s="156">
        <v>2</v>
      </c>
      <c r="T43" s="207" t="s">
        <v>70</v>
      </c>
      <c r="U43" s="199">
        <v>38</v>
      </c>
      <c r="V43" s="156"/>
      <c r="W43" s="207" t="s">
        <v>107</v>
      </c>
      <c r="X43" s="199">
        <v>24</v>
      </c>
      <c r="Y43" s="208"/>
      <c r="Z43" s="382" t="s">
        <v>89</v>
      </c>
      <c r="AA43" s="294">
        <v>9</v>
      </c>
      <c r="AB43" s="156"/>
      <c r="AC43" s="207" t="s">
        <v>115</v>
      </c>
      <c r="AD43" s="294">
        <v>1</v>
      </c>
      <c r="AE43" s="208">
        <v>3</v>
      </c>
      <c r="AF43" s="413"/>
      <c r="AG43" s="791"/>
      <c r="AH43" s="156">
        <v>2</v>
      </c>
      <c r="AI43" s="207" t="s">
        <v>71</v>
      </c>
      <c r="AJ43" s="199">
        <v>30</v>
      </c>
      <c r="AK43" s="208">
        <v>44</v>
      </c>
      <c r="AL43" s="382" t="s">
        <v>80</v>
      </c>
      <c r="AM43" s="383">
        <v>25</v>
      </c>
      <c r="AN43" s="402"/>
      <c r="AO43" s="207" t="s">
        <v>89</v>
      </c>
      <c r="AP43" s="199">
        <v>10</v>
      </c>
      <c r="AQ43" s="208"/>
      <c r="AR43" s="207" t="s">
        <v>89</v>
      </c>
      <c r="AS43" s="385" t="s">
        <v>40</v>
      </c>
      <c r="AT43" s="386"/>
      <c r="AU43" s="412"/>
      <c r="AV43" s="794"/>
      <c r="AW43" s="156">
        <v>2</v>
      </c>
      <c r="AX43" s="207" t="s">
        <v>120</v>
      </c>
      <c r="AY43" s="289">
        <v>14</v>
      </c>
      <c r="AZ43" s="208"/>
      <c r="BA43" s="207" t="s">
        <v>98</v>
      </c>
      <c r="BB43" s="289">
        <v>21</v>
      </c>
      <c r="BC43" s="208"/>
      <c r="BD43" s="207" t="s">
        <v>77</v>
      </c>
      <c r="BE43" s="294"/>
      <c r="BF43" s="208">
        <v>13</v>
      </c>
      <c r="BG43" s="207" t="s">
        <v>73</v>
      </c>
      <c r="BH43" s="382">
        <v>43</v>
      </c>
      <c r="BI43" s="208"/>
      <c r="BJ43" s="207" t="s">
        <v>96</v>
      </c>
      <c r="BK43" s="198">
        <v>41</v>
      </c>
      <c r="BL43" s="387"/>
      <c r="BM43" s="414"/>
      <c r="BN43" s="426">
        <v>2</v>
      </c>
      <c r="BO43" s="441">
        <f t="shared" ref="BO43:BO49" si="56">COUNTIF(E43:BL43,"1")</f>
        <v>1</v>
      </c>
      <c r="BP43" s="318">
        <f>COUNTIF(E43:BL43,"3")</f>
        <v>1</v>
      </c>
      <c r="BQ43" s="318">
        <f t="shared" si="0"/>
        <v>1</v>
      </c>
      <c r="BR43" s="318">
        <f t="shared" si="1"/>
        <v>1</v>
      </c>
      <c r="BS43" s="318">
        <f t="shared" si="2"/>
        <v>1</v>
      </c>
      <c r="BT43" s="319">
        <f t="shared" si="3"/>
        <v>1</v>
      </c>
      <c r="BU43" s="441">
        <f t="shared" si="49"/>
        <v>1</v>
      </c>
      <c r="BV43" s="318">
        <f t="shared" si="4"/>
        <v>1</v>
      </c>
      <c r="BW43" s="318">
        <f t="shared" si="5"/>
        <v>1</v>
      </c>
      <c r="BX43" s="318">
        <f t="shared" si="6"/>
        <v>1</v>
      </c>
      <c r="BY43" s="318">
        <f t="shared" si="7"/>
        <v>1</v>
      </c>
      <c r="BZ43" s="318">
        <f t="shared" si="8"/>
        <v>1</v>
      </c>
      <c r="CA43" s="318">
        <f t="shared" si="9"/>
        <v>0</v>
      </c>
      <c r="CB43" s="318">
        <f t="shared" si="10"/>
        <v>0</v>
      </c>
      <c r="CC43" s="319">
        <f t="shared" si="11"/>
        <v>1</v>
      </c>
      <c r="CD43" s="441">
        <f t="shared" si="12"/>
        <v>1</v>
      </c>
      <c r="CE43" s="318">
        <f t="shared" si="13"/>
        <v>1</v>
      </c>
      <c r="CF43" s="318">
        <f t="shared" si="14"/>
        <v>1</v>
      </c>
      <c r="CG43" s="318">
        <f t="shared" si="15"/>
        <v>0</v>
      </c>
      <c r="CH43" s="318">
        <f t="shared" si="16"/>
        <v>1</v>
      </c>
      <c r="CI43" s="318">
        <f t="shared" si="17"/>
        <v>1</v>
      </c>
      <c r="CJ43" s="318">
        <f t="shared" si="18"/>
        <v>1</v>
      </c>
      <c r="CK43" s="318">
        <f t="shared" si="19"/>
        <v>1</v>
      </c>
      <c r="CL43" s="319">
        <f t="shared" si="20"/>
        <v>0</v>
      </c>
      <c r="CM43" s="322">
        <f t="shared" si="21"/>
        <v>0</v>
      </c>
      <c r="CN43" s="318">
        <f t="shared" si="22"/>
        <v>0</v>
      </c>
      <c r="CO43" s="319">
        <f t="shared" si="23"/>
        <v>0</v>
      </c>
      <c r="CP43" s="588"/>
    </row>
    <row r="44" spans="1:94" s="411" customFormat="1" ht="28.5" x14ac:dyDescent="0.25">
      <c r="A44" s="479">
        <v>3</v>
      </c>
      <c r="B44" s="595" t="s">
        <v>142</v>
      </c>
      <c r="C44" s="791"/>
      <c r="D44" s="208">
        <v>3</v>
      </c>
      <c r="E44" s="207" t="s">
        <v>77</v>
      </c>
      <c r="F44" s="199">
        <v>22</v>
      </c>
      <c r="G44" s="208"/>
      <c r="H44" s="382" t="s">
        <v>88</v>
      </c>
      <c r="I44" s="294"/>
      <c r="J44" s="156">
        <v>41</v>
      </c>
      <c r="K44" s="381" t="s">
        <v>88</v>
      </c>
      <c r="L44" s="199">
        <v>37</v>
      </c>
      <c r="M44" s="156"/>
      <c r="N44" s="207" t="s">
        <v>70</v>
      </c>
      <c r="O44" s="294"/>
      <c r="P44" s="208">
        <v>39</v>
      </c>
      <c r="Q44" s="155"/>
      <c r="R44" s="791"/>
      <c r="S44" s="156">
        <v>3</v>
      </c>
      <c r="T44" s="207" t="s">
        <v>71</v>
      </c>
      <c r="U44" s="199">
        <v>30</v>
      </c>
      <c r="V44" s="156">
        <v>44</v>
      </c>
      <c r="W44" s="207" t="s">
        <v>74</v>
      </c>
      <c r="X44" s="199">
        <v>25</v>
      </c>
      <c r="Y44" s="208"/>
      <c r="Z44" s="382" t="s">
        <v>77</v>
      </c>
      <c r="AA44" s="294">
        <v>11</v>
      </c>
      <c r="AB44" s="156"/>
      <c r="AC44" s="207" t="s">
        <v>89</v>
      </c>
      <c r="AD44" s="294">
        <v>10</v>
      </c>
      <c r="AE44" s="208"/>
      <c r="AF44" s="413"/>
      <c r="AG44" s="791"/>
      <c r="AH44" s="156">
        <v>3</v>
      </c>
      <c r="AI44" s="207" t="s">
        <v>72</v>
      </c>
      <c r="AJ44" s="199">
        <v>43</v>
      </c>
      <c r="AK44" s="208"/>
      <c r="AL44" s="382" t="s">
        <v>89</v>
      </c>
      <c r="AM44" s="383">
        <v>9</v>
      </c>
      <c r="AN44" s="402"/>
      <c r="AO44" s="207" t="s">
        <v>71</v>
      </c>
      <c r="AP44" s="199">
        <v>27</v>
      </c>
      <c r="AQ44" s="208"/>
      <c r="AR44" s="207" t="s">
        <v>107</v>
      </c>
      <c r="AS44" s="385" t="s">
        <v>37</v>
      </c>
      <c r="AT44" s="386"/>
      <c r="AU44" s="412"/>
      <c r="AV44" s="794"/>
      <c r="AW44" s="156">
        <v>3</v>
      </c>
      <c r="AX44" s="207" t="s">
        <v>100</v>
      </c>
      <c r="AY44" s="289" t="s">
        <v>101</v>
      </c>
      <c r="AZ44" s="208"/>
      <c r="BA44" s="207" t="s">
        <v>99</v>
      </c>
      <c r="BB44" s="289">
        <v>1</v>
      </c>
      <c r="BC44" s="208">
        <v>3</v>
      </c>
      <c r="BD44" s="207" t="s">
        <v>123</v>
      </c>
      <c r="BE44" s="294"/>
      <c r="BF44" s="208">
        <v>40</v>
      </c>
      <c r="BG44" s="207" t="s">
        <v>77</v>
      </c>
      <c r="BH44" s="445">
        <v>13</v>
      </c>
      <c r="BI44" s="404"/>
      <c r="BJ44" s="207" t="s">
        <v>79</v>
      </c>
      <c r="BK44" s="199">
        <v>26</v>
      </c>
      <c r="BL44" s="387"/>
      <c r="BM44" s="414"/>
      <c r="BN44" s="426">
        <v>3</v>
      </c>
      <c r="BO44" s="441">
        <f t="shared" si="56"/>
        <v>1</v>
      </c>
      <c r="BP44" s="318">
        <f>COUNTIF(E44:BL44,"3")-3</f>
        <v>1</v>
      </c>
      <c r="BQ44" s="318">
        <f t="shared" si="0"/>
        <v>1</v>
      </c>
      <c r="BR44" s="318">
        <f t="shared" si="1"/>
        <v>1</v>
      </c>
      <c r="BS44" s="318">
        <f t="shared" si="2"/>
        <v>1</v>
      </c>
      <c r="BT44" s="319">
        <f t="shared" si="3"/>
        <v>1</v>
      </c>
      <c r="BU44" s="441">
        <f t="shared" si="49"/>
        <v>0</v>
      </c>
      <c r="BV44" s="318">
        <f t="shared" si="4"/>
        <v>0</v>
      </c>
      <c r="BW44" s="318">
        <f t="shared" si="5"/>
        <v>1</v>
      </c>
      <c r="BX44" s="318">
        <f t="shared" si="6"/>
        <v>0</v>
      </c>
      <c r="BY44" s="318">
        <f t="shared" si="7"/>
        <v>1</v>
      </c>
      <c r="BZ44" s="318">
        <f t="shared" si="8"/>
        <v>1</v>
      </c>
      <c r="CA44" s="318">
        <f t="shared" si="9"/>
        <v>1</v>
      </c>
      <c r="CB44" s="318">
        <f t="shared" si="10"/>
        <v>1</v>
      </c>
      <c r="CC44" s="319">
        <f t="shared" si="11"/>
        <v>1</v>
      </c>
      <c r="CD44" s="441">
        <f t="shared" si="12"/>
        <v>1</v>
      </c>
      <c r="CE44" s="318">
        <f t="shared" si="13"/>
        <v>0</v>
      </c>
      <c r="CF44" s="318">
        <f t="shared" si="14"/>
        <v>1</v>
      </c>
      <c r="CG44" s="318">
        <f t="shared" si="15"/>
        <v>1</v>
      </c>
      <c r="CH44" s="318">
        <f t="shared" si="16"/>
        <v>1</v>
      </c>
      <c r="CI44" s="318">
        <f t="shared" si="17"/>
        <v>0</v>
      </c>
      <c r="CJ44" s="318">
        <f t="shared" si="18"/>
        <v>1</v>
      </c>
      <c r="CK44" s="318">
        <f t="shared" si="19"/>
        <v>1</v>
      </c>
      <c r="CL44" s="319">
        <f t="shared" si="20"/>
        <v>0</v>
      </c>
      <c r="CM44" s="322">
        <f t="shared" si="21"/>
        <v>1</v>
      </c>
      <c r="CN44" s="318">
        <f t="shared" si="22"/>
        <v>0</v>
      </c>
      <c r="CO44" s="319">
        <f t="shared" si="23"/>
        <v>0</v>
      </c>
      <c r="CP44" s="588"/>
    </row>
    <row r="45" spans="1:94" s="411" customFormat="1" ht="28.5" x14ac:dyDescent="0.25">
      <c r="A45" s="479">
        <v>4</v>
      </c>
      <c r="B45" s="595" t="s">
        <v>143</v>
      </c>
      <c r="C45" s="791"/>
      <c r="D45" s="208">
        <v>4</v>
      </c>
      <c r="E45" s="207" t="s">
        <v>109</v>
      </c>
      <c r="F45" s="199" t="s">
        <v>101</v>
      </c>
      <c r="G45" s="208"/>
      <c r="H45" s="382" t="s">
        <v>71</v>
      </c>
      <c r="I45" s="294">
        <v>45</v>
      </c>
      <c r="J45" s="156">
        <v>44</v>
      </c>
      <c r="K45" s="207" t="s">
        <v>70</v>
      </c>
      <c r="L45" s="199">
        <v>38</v>
      </c>
      <c r="M45" s="156"/>
      <c r="N45" s="207" t="s">
        <v>74</v>
      </c>
      <c r="O45" s="294"/>
      <c r="P45" s="208">
        <v>25</v>
      </c>
      <c r="Q45" s="155"/>
      <c r="R45" s="791"/>
      <c r="S45" s="156">
        <v>4</v>
      </c>
      <c r="T45" s="207" t="s">
        <v>89</v>
      </c>
      <c r="U45" s="199">
        <v>10</v>
      </c>
      <c r="V45" s="156"/>
      <c r="W45" s="207" t="s">
        <v>77</v>
      </c>
      <c r="X45" s="199">
        <v>22</v>
      </c>
      <c r="Y45" s="208"/>
      <c r="Z45" s="382" t="s">
        <v>88</v>
      </c>
      <c r="AA45" s="294">
        <v>41</v>
      </c>
      <c r="AB45" s="156"/>
      <c r="AC45" s="381" t="s">
        <v>77</v>
      </c>
      <c r="AD45" s="548">
        <v>24</v>
      </c>
      <c r="AE45" s="208"/>
      <c r="AF45" s="413"/>
      <c r="AG45" s="791"/>
      <c r="AH45" s="156">
        <v>4</v>
      </c>
      <c r="AI45" s="207" t="s">
        <v>76</v>
      </c>
      <c r="AJ45" s="199">
        <v>39</v>
      </c>
      <c r="AK45" s="208"/>
      <c r="AL45" s="382" t="s">
        <v>72</v>
      </c>
      <c r="AM45" s="383">
        <v>43</v>
      </c>
      <c r="AN45" s="402"/>
      <c r="AO45" s="207" t="s">
        <v>78</v>
      </c>
      <c r="AP45" s="156">
        <v>27</v>
      </c>
      <c r="AQ45" s="208"/>
      <c r="AR45" s="207" t="s">
        <v>76</v>
      </c>
      <c r="AS45" s="385" t="s">
        <v>62</v>
      </c>
      <c r="AT45" s="386"/>
      <c r="AU45" s="412"/>
      <c r="AV45" s="794"/>
      <c r="AW45" s="156">
        <v>4</v>
      </c>
      <c r="AX45" s="207" t="s">
        <v>99</v>
      </c>
      <c r="AY45" s="289">
        <v>1</v>
      </c>
      <c r="AZ45" s="208">
        <v>3</v>
      </c>
      <c r="BA45" s="207" t="s">
        <v>77</v>
      </c>
      <c r="BB45" s="289">
        <v>13</v>
      </c>
      <c r="BC45" s="208"/>
      <c r="BD45" s="207" t="s">
        <v>85</v>
      </c>
      <c r="BE45" s="294"/>
      <c r="BF45" s="208">
        <v>30</v>
      </c>
      <c r="BG45" s="207" t="s">
        <v>123</v>
      </c>
      <c r="BH45" s="294">
        <v>40</v>
      </c>
      <c r="BI45" s="208"/>
      <c r="BJ45" s="207" t="s">
        <v>125</v>
      </c>
      <c r="BK45" s="199">
        <v>37</v>
      </c>
      <c r="BL45" s="387"/>
      <c r="BM45" s="414"/>
      <c r="BN45" s="426">
        <v>4</v>
      </c>
      <c r="BO45" s="441">
        <f t="shared" si="56"/>
        <v>1</v>
      </c>
      <c r="BP45" s="318">
        <f>COUNTIF(E45:BL45,"3")</f>
        <v>1</v>
      </c>
      <c r="BQ45" s="318">
        <f t="shared" si="0"/>
        <v>0</v>
      </c>
      <c r="BR45" s="318">
        <f t="shared" si="1"/>
        <v>1</v>
      </c>
      <c r="BS45" s="318">
        <f t="shared" si="2"/>
        <v>1</v>
      </c>
      <c r="BT45" s="319">
        <f t="shared" si="3"/>
        <v>1</v>
      </c>
      <c r="BU45" s="441">
        <f t="shared" si="49"/>
        <v>0</v>
      </c>
      <c r="BV45" s="318">
        <f t="shared" si="4"/>
        <v>0</v>
      </c>
      <c r="BW45" s="318">
        <f t="shared" si="5"/>
        <v>1</v>
      </c>
      <c r="BX45" s="318">
        <f t="shared" si="6"/>
        <v>0</v>
      </c>
      <c r="BY45" s="318">
        <f t="shared" si="7"/>
        <v>1</v>
      </c>
      <c r="BZ45" s="318">
        <f t="shared" si="8"/>
        <v>1</v>
      </c>
      <c r="CA45" s="318">
        <f t="shared" si="9"/>
        <v>0</v>
      </c>
      <c r="CB45" s="318">
        <f t="shared" si="10"/>
        <v>1</v>
      </c>
      <c r="CC45" s="319">
        <f t="shared" si="11"/>
        <v>1</v>
      </c>
      <c r="CD45" s="441">
        <f t="shared" si="12"/>
        <v>1</v>
      </c>
      <c r="CE45" s="318">
        <f t="shared" si="13"/>
        <v>1</v>
      </c>
      <c r="CF45" s="318">
        <f t="shared" si="14"/>
        <v>1</v>
      </c>
      <c r="CG45" s="318">
        <f t="shared" si="15"/>
        <v>1</v>
      </c>
      <c r="CH45" s="318">
        <f t="shared" si="16"/>
        <v>1</v>
      </c>
      <c r="CI45" s="318">
        <f t="shared" si="17"/>
        <v>0</v>
      </c>
      <c r="CJ45" s="318">
        <f t="shared" si="18"/>
        <v>1</v>
      </c>
      <c r="CK45" s="318">
        <f t="shared" si="19"/>
        <v>1</v>
      </c>
      <c r="CL45" s="319">
        <f t="shared" si="20"/>
        <v>1</v>
      </c>
      <c r="CM45" s="322">
        <f t="shared" si="21"/>
        <v>1</v>
      </c>
      <c r="CN45" s="318">
        <f t="shared" si="22"/>
        <v>0</v>
      </c>
      <c r="CO45" s="319">
        <f t="shared" si="23"/>
        <v>0</v>
      </c>
      <c r="CP45" s="588"/>
    </row>
    <row r="46" spans="1:94" s="411" customFormat="1" ht="28.5" x14ac:dyDescent="0.25">
      <c r="A46" s="479">
        <v>5</v>
      </c>
      <c r="B46" s="595" t="s">
        <v>144</v>
      </c>
      <c r="C46" s="791"/>
      <c r="D46" s="208">
        <v>5</v>
      </c>
      <c r="E46" s="207" t="s">
        <v>89</v>
      </c>
      <c r="F46" s="199">
        <v>10</v>
      </c>
      <c r="G46" s="208"/>
      <c r="H46" s="382" t="s">
        <v>89</v>
      </c>
      <c r="I46" s="294"/>
      <c r="J46" s="156">
        <v>9</v>
      </c>
      <c r="K46" s="207" t="s">
        <v>71</v>
      </c>
      <c r="L46" s="199">
        <v>30</v>
      </c>
      <c r="M46" s="156">
        <v>44</v>
      </c>
      <c r="N46" s="207" t="s">
        <v>88</v>
      </c>
      <c r="O46" s="294"/>
      <c r="P46" s="208">
        <v>41</v>
      </c>
      <c r="Q46" s="155"/>
      <c r="R46" s="791"/>
      <c r="S46" s="156">
        <v>5</v>
      </c>
      <c r="T46" s="207" t="s">
        <v>77</v>
      </c>
      <c r="U46" s="199">
        <v>22</v>
      </c>
      <c r="V46" s="156"/>
      <c r="W46" s="207" t="s">
        <v>115</v>
      </c>
      <c r="X46" s="199">
        <v>1</v>
      </c>
      <c r="Y46" s="208">
        <v>3</v>
      </c>
      <c r="Z46" s="382" t="s">
        <v>109</v>
      </c>
      <c r="AA46" s="294" t="s">
        <v>101</v>
      </c>
      <c r="AB46" s="156"/>
      <c r="AC46" s="381" t="s">
        <v>70</v>
      </c>
      <c r="AD46" s="548">
        <v>11</v>
      </c>
      <c r="AE46" s="208"/>
      <c r="AF46" s="413"/>
      <c r="AG46" s="791"/>
      <c r="AH46" s="156">
        <v>5</v>
      </c>
      <c r="AI46" s="207" t="s">
        <v>80</v>
      </c>
      <c r="AJ46" s="199">
        <v>25</v>
      </c>
      <c r="AK46" s="208"/>
      <c r="AL46" s="382" t="s">
        <v>70</v>
      </c>
      <c r="AM46" s="383">
        <v>38</v>
      </c>
      <c r="AN46" s="402"/>
      <c r="AO46" s="207" t="s">
        <v>70</v>
      </c>
      <c r="AP46" s="199">
        <v>39</v>
      </c>
      <c r="AQ46" s="208"/>
      <c r="AR46" s="207" t="s">
        <v>78</v>
      </c>
      <c r="AS46" s="385" t="s">
        <v>32</v>
      </c>
      <c r="AT46" s="386"/>
      <c r="AU46" s="412"/>
      <c r="AV46" s="794"/>
      <c r="AW46" s="156">
        <v>5</v>
      </c>
      <c r="AX46" s="207" t="s">
        <v>77</v>
      </c>
      <c r="AY46" s="289">
        <v>13</v>
      </c>
      <c r="AZ46" s="208"/>
      <c r="BA46" s="207" t="s">
        <v>125</v>
      </c>
      <c r="BB46" s="289">
        <v>37</v>
      </c>
      <c r="BC46" s="208"/>
      <c r="BD46" s="207" t="s">
        <v>84</v>
      </c>
      <c r="BE46" s="294"/>
      <c r="BF46" s="208">
        <v>24</v>
      </c>
      <c r="BG46" s="207" t="s">
        <v>100</v>
      </c>
      <c r="BH46" s="294" t="s">
        <v>101</v>
      </c>
      <c r="BI46" s="208"/>
      <c r="BJ46" s="207" t="s">
        <v>123</v>
      </c>
      <c r="BK46" s="198">
        <v>40</v>
      </c>
      <c r="BL46" s="387"/>
      <c r="BM46" s="414"/>
      <c r="BN46" s="426">
        <v>5</v>
      </c>
      <c r="BO46" s="441">
        <f t="shared" si="56"/>
        <v>1</v>
      </c>
      <c r="BP46" s="318">
        <f t="shared" ref="BP46:BP51" si="57">COUNTIF(E46:BL46,"3")</f>
        <v>1</v>
      </c>
      <c r="BQ46" s="318">
        <f t="shared" si="0"/>
        <v>1</v>
      </c>
      <c r="BR46" s="318">
        <f t="shared" si="1"/>
        <v>1</v>
      </c>
      <c r="BS46" s="318">
        <f t="shared" si="2"/>
        <v>1</v>
      </c>
      <c r="BT46" s="319">
        <f t="shared" si="3"/>
        <v>1</v>
      </c>
      <c r="BU46" s="441">
        <f t="shared" si="49"/>
        <v>0</v>
      </c>
      <c r="BV46" s="318">
        <f t="shared" si="4"/>
        <v>0</v>
      </c>
      <c r="BW46" s="318">
        <f t="shared" si="5"/>
        <v>1</v>
      </c>
      <c r="BX46" s="318">
        <f t="shared" si="6"/>
        <v>0</v>
      </c>
      <c r="BY46" s="318">
        <f t="shared" si="7"/>
        <v>1</v>
      </c>
      <c r="BZ46" s="318">
        <f t="shared" si="8"/>
        <v>1</v>
      </c>
      <c r="CA46" s="318">
        <f t="shared" si="9"/>
        <v>0</v>
      </c>
      <c r="CB46" s="318">
        <f t="shared" si="10"/>
        <v>1</v>
      </c>
      <c r="CC46" s="319">
        <f t="shared" si="11"/>
        <v>1</v>
      </c>
      <c r="CD46" s="441">
        <f t="shared" si="12"/>
        <v>1</v>
      </c>
      <c r="CE46" s="318">
        <f t="shared" si="13"/>
        <v>1</v>
      </c>
      <c r="CF46" s="318">
        <f t="shared" si="14"/>
        <v>1</v>
      </c>
      <c r="CG46" s="318">
        <f t="shared" si="15"/>
        <v>1</v>
      </c>
      <c r="CH46" s="318">
        <f t="shared" si="16"/>
        <v>1</v>
      </c>
      <c r="CI46" s="318">
        <f t="shared" si="17"/>
        <v>0</v>
      </c>
      <c r="CJ46" s="318">
        <f t="shared" si="18"/>
        <v>0</v>
      </c>
      <c r="CK46" s="318">
        <f t="shared" si="19"/>
        <v>1</v>
      </c>
      <c r="CL46" s="319">
        <f t="shared" si="20"/>
        <v>0</v>
      </c>
      <c r="CM46" s="322">
        <f t="shared" si="21"/>
        <v>2</v>
      </c>
      <c r="CN46" s="318">
        <f t="shared" si="22"/>
        <v>0</v>
      </c>
      <c r="CO46" s="319">
        <f t="shared" si="23"/>
        <v>0</v>
      </c>
      <c r="CP46" s="588"/>
    </row>
    <row r="47" spans="1:94" s="411" customFormat="1" ht="28.5" x14ac:dyDescent="0.25">
      <c r="A47" s="479">
        <v>6</v>
      </c>
      <c r="B47" s="595" t="s">
        <v>145</v>
      </c>
      <c r="C47" s="791"/>
      <c r="D47" s="208">
        <v>6</v>
      </c>
      <c r="E47" s="207" t="s">
        <v>120</v>
      </c>
      <c r="F47" s="199">
        <v>14</v>
      </c>
      <c r="G47" s="208"/>
      <c r="H47" s="382"/>
      <c r="I47" s="294"/>
      <c r="J47" s="156"/>
      <c r="K47" s="207"/>
      <c r="L47" s="199"/>
      <c r="M47" s="156"/>
      <c r="N47" s="207" t="s">
        <v>89</v>
      </c>
      <c r="O47" s="294"/>
      <c r="P47" s="208">
        <v>9</v>
      </c>
      <c r="Q47" s="155"/>
      <c r="R47" s="791"/>
      <c r="S47" s="156">
        <v>6</v>
      </c>
      <c r="T47" s="207" t="s">
        <v>109</v>
      </c>
      <c r="U47" s="199" t="s">
        <v>101</v>
      </c>
      <c r="V47" s="156"/>
      <c r="W47" s="207" t="s">
        <v>116</v>
      </c>
      <c r="X47" s="199">
        <v>11</v>
      </c>
      <c r="Y47" s="208" t="s">
        <v>118</v>
      </c>
      <c r="Z47" s="382" t="s">
        <v>115</v>
      </c>
      <c r="AA47" s="294">
        <v>1</v>
      </c>
      <c r="AB47" s="156">
        <v>3</v>
      </c>
      <c r="AC47" s="400" t="s">
        <v>116</v>
      </c>
      <c r="AD47" s="294">
        <v>11</v>
      </c>
      <c r="AE47" s="208" t="s">
        <v>119</v>
      </c>
      <c r="AF47" s="413"/>
      <c r="AG47" s="791"/>
      <c r="AH47" s="156">
        <v>6</v>
      </c>
      <c r="AI47" s="207" t="s">
        <v>89</v>
      </c>
      <c r="AJ47" s="199">
        <v>10</v>
      </c>
      <c r="AK47" s="208"/>
      <c r="AL47" s="382" t="s">
        <v>98</v>
      </c>
      <c r="AM47" s="383">
        <v>42</v>
      </c>
      <c r="AN47" s="402"/>
      <c r="AO47" s="207" t="s">
        <v>109</v>
      </c>
      <c r="AP47" s="199" t="s">
        <v>164</v>
      </c>
      <c r="AQ47" s="208"/>
      <c r="AR47" s="207" t="s">
        <v>71</v>
      </c>
      <c r="AS47" s="385" t="s">
        <v>37</v>
      </c>
      <c r="AT47" s="386"/>
      <c r="AU47" s="412"/>
      <c r="AV47" s="794"/>
      <c r="AW47" s="156">
        <v>6</v>
      </c>
      <c r="AX47" s="207" t="s">
        <v>128</v>
      </c>
      <c r="AY47" s="289">
        <v>13</v>
      </c>
      <c r="AZ47" s="208" t="s">
        <v>153</v>
      </c>
      <c r="BA47" s="207" t="s">
        <v>128</v>
      </c>
      <c r="BB47" s="289">
        <v>40</v>
      </c>
      <c r="BC47" s="208" t="s">
        <v>130</v>
      </c>
      <c r="BD47" s="207" t="s">
        <v>125</v>
      </c>
      <c r="BE47" s="294"/>
      <c r="BF47" s="208">
        <v>37</v>
      </c>
      <c r="BG47" s="207" t="s">
        <v>125</v>
      </c>
      <c r="BH47" s="294"/>
      <c r="BI47" s="208">
        <v>38</v>
      </c>
      <c r="BJ47" s="207" t="s">
        <v>80</v>
      </c>
      <c r="BK47" s="199">
        <v>25</v>
      </c>
      <c r="BL47" s="387"/>
      <c r="BM47" s="414"/>
      <c r="BN47" s="426">
        <v>6</v>
      </c>
      <c r="BO47" s="441">
        <f t="shared" si="56"/>
        <v>1</v>
      </c>
      <c r="BP47" s="318">
        <f t="shared" si="57"/>
        <v>1</v>
      </c>
      <c r="BQ47" s="318">
        <f t="shared" si="0"/>
        <v>1</v>
      </c>
      <c r="BR47" s="318">
        <f t="shared" si="1"/>
        <v>1</v>
      </c>
      <c r="BS47" s="318">
        <f t="shared" si="2"/>
        <v>2</v>
      </c>
      <c r="BT47" s="319">
        <f t="shared" si="3"/>
        <v>1</v>
      </c>
      <c r="BU47" s="441">
        <f t="shared" si="49"/>
        <v>1</v>
      </c>
      <c r="BV47" s="318">
        <f t="shared" si="4"/>
        <v>0</v>
      </c>
      <c r="BW47" s="318">
        <f t="shared" si="5"/>
        <v>0</v>
      </c>
      <c r="BX47" s="318">
        <f t="shared" si="6"/>
        <v>0</v>
      </c>
      <c r="BY47" s="318">
        <f t="shared" si="7"/>
        <v>1</v>
      </c>
      <c r="BZ47" s="318">
        <f t="shared" si="8"/>
        <v>1</v>
      </c>
      <c r="CA47" s="318">
        <f t="shared" si="9"/>
        <v>0</v>
      </c>
      <c r="CB47" s="318">
        <f t="shared" si="10"/>
        <v>0</v>
      </c>
      <c r="CC47" s="319">
        <f t="shared" si="11"/>
        <v>0</v>
      </c>
      <c r="CD47" s="441">
        <f t="shared" si="12"/>
        <v>1</v>
      </c>
      <c r="CE47" s="318">
        <f t="shared" si="13"/>
        <v>1</v>
      </c>
      <c r="CF47" s="318">
        <f t="shared" si="14"/>
        <v>0</v>
      </c>
      <c r="CG47" s="318">
        <f t="shared" si="15"/>
        <v>1</v>
      </c>
      <c r="CH47" s="318">
        <f t="shared" si="16"/>
        <v>0</v>
      </c>
      <c r="CI47" s="318">
        <f t="shared" si="17"/>
        <v>1</v>
      </c>
      <c r="CJ47" s="318">
        <f t="shared" si="18"/>
        <v>0</v>
      </c>
      <c r="CK47" s="318">
        <f t="shared" si="19"/>
        <v>0</v>
      </c>
      <c r="CL47" s="319">
        <f t="shared" si="20"/>
        <v>0</v>
      </c>
      <c r="CM47" s="322">
        <f t="shared" si="21"/>
        <v>1</v>
      </c>
      <c r="CN47" s="318">
        <f t="shared" si="22"/>
        <v>0</v>
      </c>
      <c r="CO47" s="319">
        <f t="shared" si="23"/>
        <v>0</v>
      </c>
      <c r="CP47" s="588">
        <v>13</v>
      </c>
    </row>
    <row r="48" spans="1:94" s="422" customFormat="1" ht="48" customHeight="1" thickBot="1" x14ac:dyDescent="0.3">
      <c r="A48" s="480"/>
      <c r="B48" s="477"/>
      <c r="C48" s="792"/>
      <c r="D48" s="728"/>
      <c r="E48" s="191"/>
      <c r="F48" s="800"/>
      <c r="G48" s="801"/>
      <c r="H48" s="192"/>
      <c r="I48" s="286"/>
      <c r="J48" s="514"/>
      <c r="K48" s="197"/>
      <c r="L48" s="800"/>
      <c r="M48" s="802"/>
      <c r="N48" s="191"/>
      <c r="O48" s="286"/>
      <c r="P48" s="513"/>
      <c r="Q48" s="419"/>
      <c r="R48" s="799"/>
      <c r="S48" s="514"/>
      <c r="T48" s="194"/>
      <c r="U48" s="803"/>
      <c r="V48" s="804"/>
      <c r="W48" s="191"/>
      <c r="X48" s="512"/>
      <c r="Y48" s="513"/>
      <c r="Z48" s="195"/>
      <c r="AA48" s="287"/>
      <c r="AB48" s="516"/>
      <c r="AC48" s="201"/>
      <c r="AD48" s="293"/>
      <c r="AE48" s="520"/>
      <c r="AF48" s="421"/>
      <c r="AG48" s="792"/>
      <c r="AH48" s="514"/>
      <c r="AI48" s="212"/>
      <c r="AJ48" s="805"/>
      <c r="AK48" s="806"/>
      <c r="AL48" s="211"/>
      <c r="AM48" s="807"/>
      <c r="AN48" s="808"/>
      <c r="AO48" s="210"/>
      <c r="AP48" s="517"/>
      <c r="AQ48" s="518"/>
      <c r="AR48" s="210"/>
      <c r="AS48" s="200"/>
      <c r="AT48" s="193"/>
      <c r="AU48" s="420"/>
      <c r="AV48" s="795"/>
      <c r="AW48" s="514"/>
      <c r="AX48" s="194"/>
      <c r="AY48" s="287"/>
      <c r="AZ48" s="196"/>
      <c r="BA48" s="194"/>
      <c r="BB48" s="450"/>
      <c r="BC48" s="196"/>
      <c r="BD48" s="194"/>
      <c r="BE48" s="287"/>
      <c r="BF48" s="524"/>
      <c r="BG48" s="194"/>
      <c r="BH48" s="287"/>
      <c r="BI48" s="520"/>
      <c r="BJ48" s="447"/>
      <c r="BK48" s="515"/>
      <c r="BL48" s="219"/>
      <c r="BM48" s="424"/>
      <c r="BN48" s="428"/>
      <c r="BO48" s="442">
        <f t="shared" si="56"/>
        <v>0</v>
      </c>
      <c r="BP48" s="320">
        <f t="shared" si="57"/>
        <v>0</v>
      </c>
      <c r="BQ48" s="320">
        <f t="shared" si="0"/>
        <v>0</v>
      </c>
      <c r="BR48" s="320">
        <f t="shared" si="1"/>
        <v>0</v>
      </c>
      <c r="BS48" s="320">
        <f t="shared" si="2"/>
        <v>0</v>
      </c>
      <c r="BT48" s="321">
        <f t="shared" si="3"/>
        <v>0</v>
      </c>
      <c r="BU48" s="554">
        <f t="shared" si="49"/>
        <v>0</v>
      </c>
      <c r="BV48" s="549">
        <f t="shared" si="4"/>
        <v>0</v>
      </c>
      <c r="BW48" s="320">
        <f t="shared" si="5"/>
        <v>0</v>
      </c>
      <c r="BX48" s="320">
        <f t="shared" si="6"/>
        <v>0</v>
      </c>
      <c r="BY48" s="320">
        <f t="shared" si="7"/>
        <v>0</v>
      </c>
      <c r="BZ48" s="320">
        <f t="shared" si="8"/>
        <v>0</v>
      </c>
      <c r="CA48" s="320">
        <f t="shared" si="9"/>
        <v>0</v>
      </c>
      <c r="CB48" s="320">
        <f t="shared" si="10"/>
        <v>0</v>
      </c>
      <c r="CC48" s="321">
        <f t="shared" si="11"/>
        <v>0</v>
      </c>
      <c r="CD48" s="442">
        <f t="shared" si="12"/>
        <v>0</v>
      </c>
      <c r="CE48" s="320">
        <f t="shared" si="13"/>
        <v>0</v>
      </c>
      <c r="CF48" s="320">
        <f t="shared" si="14"/>
        <v>0</v>
      </c>
      <c r="CG48" s="320">
        <f t="shared" si="15"/>
        <v>0</v>
      </c>
      <c r="CH48" s="320">
        <f t="shared" si="16"/>
        <v>0</v>
      </c>
      <c r="CI48" s="320">
        <f t="shared" si="17"/>
        <v>0</v>
      </c>
      <c r="CJ48" s="320">
        <f t="shared" si="18"/>
        <v>0</v>
      </c>
      <c r="CK48" s="320">
        <f t="shared" si="19"/>
        <v>0</v>
      </c>
      <c r="CL48" s="321">
        <f t="shared" si="20"/>
        <v>0</v>
      </c>
      <c r="CM48" s="323">
        <f t="shared" si="21"/>
        <v>0</v>
      </c>
      <c r="CN48" s="320">
        <f t="shared" si="22"/>
        <v>0</v>
      </c>
      <c r="CO48" s="321">
        <f t="shared" si="23"/>
        <v>0</v>
      </c>
      <c r="CP48" s="589"/>
    </row>
    <row r="49" spans="1:94" s="702" customFormat="1" ht="27.95" customHeight="1" x14ac:dyDescent="0.25">
      <c r="A49" s="703"/>
      <c r="B49" s="631" t="s">
        <v>138</v>
      </c>
      <c r="C49" s="888" t="s">
        <v>5</v>
      </c>
      <c r="D49" s="705">
        <v>0</v>
      </c>
      <c r="E49" s="704"/>
      <c r="F49" s="685"/>
      <c r="G49" s="705"/>
      <c r="H49" s="687"/>
      <c r="I49" s="688"/>
      <c r="J49" s="686"/>
      <c r="K49" s="706"/>
      <c r="L49" s="685"/>
      <c r="M49" s="686"/>
      <c r="N49" s="704"/>
      <c r="O49" s="688"/>
      <c r="P49" s="705"/>
      <c r="Q49" s="707"/>
      <c r="R49" s="644"/>
      <c r="S49" s="678">
        <v>0</v>
      </c>
      <c r="T49" s="679"/>
      <c r="U49" s="680"/>
      <c r="V49" s="678"/>
      <c r="W49" s="679"/>
      <c r="X49" s="680"/>
      <c r="Y49" s="681"/>
      <c r="Z49" s="632"/>
      <c r="AA49" s="613"/>
      <c r="AB49" s="610"/>
      <c r="AC49" s="708"/>
      <c r="AD49" s="709"/>
      <c r="AE49" s="681"/>
      <c r="AF49" s="689"/>
      <c r="AG49" s="790" t="s">
        <v>5</v>
      </c>
      <c r="AH49" s="681">
        <v>0</v>
      </c>
      <c r="AI49" s="617" t="s">
        <v>70</v>
      </c>
      <c r="AJ49" s="609">
        <v>39</v>
      </c>
      <c r="AK49" s="611"/>
      <c r="AL49" s="648" t="s">
        <v>88</v>
      </c>
      <c r="AM49" s="609">
        <v>41</v>
      </c>
      <c r="AN49" s="610"/>
      <c r="AO49" s="645"/>
      <c r="AP49" s="609"/>
      <c r="AQ49" s="610"/>
      <c r="AR49" s="637" t="s">
        <v>80</v>
      </c>
      <c r="AS49" s="710" t="s">
        <v>62</v>
      </c>
      <c r="AT49" s="711"/>
      <c r="AU49" s="693"/>
      <c r="AV49" s="793" t="s">
        <v>5</v>
      </c>
      <c r="AW49" s="712"/>
      <c r="AX49" s="679"/>
      <c r="AY49" s="713"/>
      <c r="AZ49" s="714"/>
      <c r="BA49" s="632"/>
      <c r="BB49" s="713"/>
      <c r="BC49" s="715"/>
      <c r="BD49" s="679"/>
      <c r="BE49" s="683"/>
      <c r="BF49" s="681"/>
      <c r="BG49" s="679"/>
      <c r="BH49" s="683"/>
      <c r="BI49" s="681"/>
      <c r="BJ49" s="632" t="s">
        <v>125</v>
      </c>
      <c r="BK49" s="609">
        <v>37</v>
      </c>
      <c r="BL49" s="716"/>
      <c r="BM49" s="699"/>
      <c r="BN49" s="717"/>
      <c r="BO49" s="656">
        <f t="shared" si="56"/>
        <v>0</v>
      </c>
      <c r="BP49" s="657">
        <f t="shared" si="57"/>
        <v>0</v>
      </c>
      <c r="BQ49" s="657">
        <f t="shared" si="0"/>
        <v>0</v>
      </c>
      <c r="BR49" s="657">
        <f t="shared" si="1"/>
        <v>0</v>
      </c>
      <c r="BS49" s="657">
        <f t="shared" si="2"/>
        <v>1</v>
      </c>
      <c r="BT49" s="658">
        <f t="shared" si="3"/>
        <v>0</v>
      </c>
      <c r="BU49" s="625">
        <f t="shared" si="49"/>
        <v>0</v>
      </c>
      <c r="BV49" s="626">
        <f t="shared" si="4"/>
        <v>0</v>
      </c>
      <c r="BW49" s="657">
        <f t="shared" si="5"/>
        <v>0</v>
      </c>
      <c r="BX49" s="657">
        <f t="shared" si="6"/>
        <v>0</v>
      </c>
      <c r="BY49" s="657">
        <f t="shared" si="7"/>
        <v>0</v>
      </c>
      <c r="BZ49" s="657">
        <f t="shared" si="8"/>
        <v>0</v>
      </c>
      <c r="CA49" s="657">
        <f t="shared" si="9"/>
        <v>0</v>
      </c>
      <c r="CB49" s="657">
        <f t="shared" si="10"/>
        <v>0</v>
      </c>
      <c r="CC49" s="658">
        <f t="shared" si="11"/>
        <v>0</v>
      </c>
      <c r="CD49" s="656">
        <f t="shared" si="12"/>
        <v>1</v>
      </c>
      <c r="CE49" s="657">
        <f t="shared" si="13"/>
        <v>0</v>
      </c>
      <c r="CF49" s="657">
        <f t="shared" si="14"/>
        <v>1</v>
      </c>
      <c r="CG49" s="657">
        <f t="shared" si="15"/>
        <v>0</v>
      </c>
      <c r="CH49" s="657">
        <f t="shared" si="16"/>
        <v>1</v>
      </c>
      <c r="CI49" s="657">
        <f t="shared" si="17"/>
        <v>0</v>
      </c>
      <c r="CJ49" s="657">
        <f t="shared" si="18"/>
        <v>0</v>
      </c>
      <c r="CK49" s="657">
        <f t="shared" si="19"/>
        <v>0</v>
      </c>
      <c r="CL49" s="658">
        <f t="shared" si="20"/>
        <v>0</v>
      </c>
      <c r="CM49" s="664">
        <f t="shared" si="21"/>
        <v>0</v>
      </c>
      <c r="CN49" s="657">
        <f t="shared" si="22"/>
        <v>0</v>
      </c>
      <c r="CO49" s="658">
        <f t="shared" si="23"/>
        <v>0</v>
      </c>
      <c r="CP49" s="701">
        <v>4</v>
      </c>
    </row>
    <row r="50" spans="1:94" s="430" customFormat="1" ht="28.5" customHeight="1" x14ac:dyDescent="0.25">
      <c r="A50" s="479">
        <v>1</v>
      </c>
      <c r="B50" s="595" t="s">
        <v>140</v>
      </c>
      <c r="C50" s="791"/>
      <c r="D50" s="216">
        <v>1</v>
      </c>
      <c r="E50" s="207" t="s">
        <v>115</v>
      </c>
      <c r="F50" s="199">
        <v>1</v>
      </c>
      <c r="G50" s="208">
        <v>3</v>
      </c>
      <c r="H50" s="382" t="s">
        <v>77</v>
      </c>
      <c r="I50" s="294"/>
      <c r="J50" s="156">
        <v>39</v>
      </c>
      <c r="K50" s="207" t="s">
        <v>70</v>
      </c>
      <c r="L50" s="199">
        <v>38</v>
      </c>
      <c r="M50" s="156"/>
      <c r="N50" s="207" t="s">
        <v>120</v>
      </c>
      <c r="O50" s="294"/>
      <c r="P50" s="208">
        <v>14</v>
      </c>
      <c r="Q50" s="155"/>
      <c r="R50" s="796" t="s">
        <v>5</v>
      </c>
      <c r="S50" s="405">
        <v>1</v>
      </c>
      <c r="T50" s="207" t="s">
        <v>90</v>
      </c>
      <c r="U50" s="199">
        <v>10</v>
      </c>
      <c r="V50" s="156"/>
      <c r="W50" s="207" t="s">
        <v>77</v>
      </c>
      <c r="X50" s="199">
        <v>22</v>
      </c>
      <c r="Y50" s="208"/>
      <c r="Z50" s="382" t="s">
        <v>71</v>
      </c>
      <c r="AA50" s="294">
        <v>30</v>
      </c>
      <c r="AB50" s="156">
        <v>44</v>
      </c>
      <c r="AC50" s="207" t="s">
        <v>109</v>
      </c>
      <c r="AD50" s="294" t="s">
        <v>101</v>
      </c>
      <c r="AE50" s="208"/>
      <c r="AF50" s="413"/>
      <c r="AG50" s="791"/>
      <c r="AH50" s="216">
        <v>1</v>
      </c>
      <c r="AI50" s="207" t="s">
        <v>98</v>
      </c>
      <c r="AJ50" s="199">
        <v>23</v>
      </c>
      <c r="AK50" s="208">
        <v>42</v>
      </c>
      <c r="AL50" s="380" t="s">
        <v>70</v>
      </c>
      <c r="AM50" s="199">
        <v>9</v>
      </c>
      <c r="AN50" s="402"/>
      <c r="AO50" s="207" t="s">
        <v>88</v>
      </c>
      <c r="AP50" s="199">
        <v>41</v>
      </c>
      <c r="AQ50" s="156"/>
      <c r="AR50" s="207" t="s">
        <v>75</v>
      </c>
      <c r="AS50" s="385" t="s">
        <v>62</v>
      </c>
      <c r="AT50" s="386"/>
      <c r="AU50" s="412"/>
      <c r="AV50" s="794"/>
      <c r="AW50" s="431">
        <v>1</v>
      </c>
      <c r="AX50" s="207" t="s">
        <v>125</v>
      </c>
      <c r="AY50" s="289">
        <v>37</v>
      </c>
      <c r="AZ50" s="208"/>
      <c r="BA50" s="382" t="s">
        <v>95</v>
      </c>
      <c r="BB50" s="289">
        <v>40</v>
      </c>
      <c r="BC50" s="156"/>
      <c r="BD50" s="207" t="s">
        <v>96</v>
      </c>
      <c r="BE50" s="294"/>
      <c r="BF50" s="208">
        <v>24</v>
      </c>
      <c r="BG50" s="207" t="s">
        <v>100</v>
      </c>
      <c r="BH50" s="294" t="s">
        <v>101</v>
      </c>
      <c r="BI50" s="208"/>
      <c r="BJ50" s="382" t="s">
        <v>75</v>
      </c>
      <c r="BK50" s="199">
        <v>13</v>
      </c>
      <c r="BL50" s="387"/>
      <c r="BM50" s="432"/>
      <c r="BN50" s="433">
        <v>1</v>
      </c>
      <c r="BO50" s="441">
        <f>COUNTIF(E50:BL50,"1")-3</f>
        <v>1</v>
      </c>
      <c r="BP50" s="318">
        <f t="shared" si="57"/>
        <v>1</v>
      </c>
      <c r="BQ50" s="318">
        <f t="shared" si="0"/>
        <v>1</v>
      </c>
      <c r="BR50" s="318">
        <f t="shared" si="1"/>
        <v>1</v>
      </c>
      <c r="BS50" s="318">
        <f t="shared" si="2"/>
        <v>1</v>
      </c>
      <c r="BT50" s="319">
        <f t="shared" si="3"/>
        <v>1</v>
      </c>
      <c r="BU50" s="441">
        <f t="shared" si="49"/>
        <v>1</v>
      </c>
      <c r="BV50" s="318">
        <f t="shared" si="4"/>
        <v>0</v>
      </c>
      <c r="BW50" s="318">
        <f t="shared" si="5"/>
        <v>1</v>
      </c>
      <c r="BX50" s="318">
        <f t="shared" si="6"/>
        <v>1</v>
      </c>
      <c r="BY50" s="318">
        <f t="shared" si="7"/>
        <v>1</v>
      </c>
      <c r="BZ50" s="318">
        <f t="shared" si="8"/>
        <v>0</v>
      </c>
      <c r="CA50" s="318">
        <f t="shared" si="9"/>
        <v>0</v>
      </c>
      <c r="CB50" s="318">
        <f t="shared" si="10"/>
        <v>0</v>
      </c>
      <c r="CC50" s="319">
        <f t="shared" si="11"/>
        <v>1</v>
      </c>
      <c r="CD50" s="441">
        <f t="shared" si="12"/>
        <v>1</v>
      </c>
      <c r="CE50" s="318">
        <f t="shared" si="13"/>
        <v>1</v>
      </c>
      <c r="CF50" s="318">
        <f t="shared" si="14"/>
        <v>1</v>
      </c>
      <c r="CG50" s="318">
        <f t="shared" si="15"/>
        <v>1</v>
      </c>
      <c r="CH50" s="318">
        <f t="shared" si="16"/>
        <v>1</v>
      </c>
      <c r="CI50" s="318">
        <f t="shared" si="17"/>
        <v>1</v>
      </c>
      <c r="CJ50" s="318">
        <f t="shared" si="18"/>
        <v>0</v>
      </c>
      <c r="CK50" s="318">
        <f t="shared" si="19"/>
        <v>1</v>
      </c>
      <c r="CL50" s="319">
        <f t="shared" si="20"/>
        <v>0</v>
      </c>
      <c r="CM50" s="322">
        <f t="shared" si="21"/>
        <v>2</v>
      </c>
      <c r="CN50" s="318">
        <f t="shared" si="22"/>
        <v>0</v>
      </c>
      <c r="CO50" s="319">
        <f t="shared" si="23"/>
        <v>0</v>
      </c>
      <c r="CP50" s="588"/>
    </row>
    <row r="51" spans="1:94" s="430" customFormat="1" ht="28.5" x14ac:dyDescent="0.25">
      <c r="A51" s="479">
        <v>2</v>
      </c>
      <c r="B51" s="595" t="s">
        <v>141</v>
      </c>
      <c r="C51" s="791"/>
      <c r="D51" s="216">
        <v>2</v>
      </c>
      <c r="E51" s="207" t="s">
        <v>88</v>
      </c>
      <c r="F51" s="199">
        <v>24</v>
      </c>
      <c r="G51" s="208"/>
      <c r="H51" s="382" t="s">
        <v>70</v>
      </c>
      <c r="I51" s="294"/>
      <c r="J51" s="156">
        <v>38</v>
      </c>
      <c r="K51" s="207" t="s">
        <v>90</v>
      </c>
      <c r="L51" s="199">
        <v>10</v>
      </c>
      <c r="M51" s="156"/>
      <c r="N51" s="207" t="s">
        <v>109</v>
      </c>
      <c r="O51" s="294"/>
      <c r="P51" s="208" t="s">
        <v>101</v>
      </c>
      <c r="Q51" s="155"/>
      <c r="R51" s="796"/>
      <c r="S51" s="405">
        <v>2</v>
      </c>
      <c r="T51" s="207" t="s">
        <v>77</v>
      </c>
      <c r="U51" s="199">
        <v>22</v>
      </c>
      <c r="V51" s="156"/>
      <c r="W51" s="207" t="s">
        <v>71</v>
      </c>
      <c r="X51" s="199">
        <v>30</v>
      </c>
      <c r="Y51" s="208">
        <v>44</v>
      </c>
      <c r="Z51" s="382" t="s">
        <v>90</v>
      </c>
      <c r="AA51" s="294">
        <v>9</v>
      </c>
      <c r="AB51" s="156"/>
      <c r="AC51" s="207" t="s">
        <v>77</v>
      </c>
      <c r="AD51" s="294">
        <v>11</v>
      </c>
      <c r="AE51" s="208"/>
      <c r="AF51" s="413"/>
      <c r="AG51" s="791"/>
      <c r="AH51" s="216">
        <v>2</v>
      </c>
      <c r="AI51" s="207" t="s">
        <v>75</v>
      </c>
      <c r="AJ51" s="199">
        <v>39</v>
      </c>
      <c r="AK51" s="208"/>
      <c r="AL51" s="382" t="s">
        <v>109</v>
      </c>
      <c r="AM51" s="199" t="s">
        <v>101</v>
      </c>
      <c r="AN51" s="156"/>
      <c r="AO51" s="207" t="s">
        <v>72</v>
      </c>
      <c r="AP51" s="199">
        <v>43</v>
      </c>
      <c r="AQ51" s="156"/>
      <c r="AR51" s="207" t="s">
        <v>90</v>
      </c>
      <c r="AS51" s="385" t="s">
        <v>40</v>
      </c>
      <c r="AT51" s="386"/>
      <c r="AU51" s="412"/>
      <c r="AV51" s="794"/>
      <c r="AW51" s="431">
        <v>2</v>
      </c>
      <c r="AX51" s="207" t="s">
        <v>96</v>
      </c>
      <c r="AY51" s="289">
        <v>41</v>
      </c>
      <c r="AZ51" s="208"/>
      <c r="BA51" s="382" t="s">
        <v>73</v>
      </c>
      <c r="BB51" s="289">
        <v>25</v>
      </c>
      <c r="BC51" s="156"/>
      <c r="BD51" s="207" t="s">
        <v>99</v>
      </c>
      <c r="BE51" s="294">
        <v>1</v>
      </c>
      <c r="BF51" s="208">
        <v>3</v>
      </c>
      <c r="BG51" s="207" t="s">
        <v>77</v>
      </c>
      <c r="BH51" s="294">
        <v>13</v>
      </c>
      <c r="BI51" s="208"/>
      <c r="BJ51" s="382" t="s">
        <v>95</v>
      </c>
      <c r="BK51" s="199">
        <v>40</v>
      </c>
      <c r="BL51" s="387"/>
      <c r="BM51" s="432"/>
      <c r="BN51" s="433">
        <v>2</v>
      </c>
      <c r="BO51" s="441">
        <f t="shared" ref="BO51:BO56" si="58">COUNTIF(E51:BL51,"1")</f>
        <v>1</v>
      </c>
      <c r="BP51" s="318">
        <f t="shared" si="57"/>
        <v>1</v>
      </c>
      <c r="BQ51" s="318">
        <f t="shared" si="0"/>
        <v>1</v>
      </c>
      <c r="BR51" s="318">
        <f t="shared" si="1"/>
        <v>1</v>
      </c>
      <c r="BS51" s="318">
        <f t="shared" si="2"/>
        <v>1</v>
      </c>
      <c r="BT51" s="319">
        <f t="shared" si="3"/>
        <v>1</v>
      </c>
      <c r="BU51" s="441">
        <f t="shared" si="49"/>
        <v>0</v>
      </c>
      <c r="BV51" s="318">
        <f t="shared" si="4"/>
        <v>0</v>
      </c>
      <c r="BW51" s="318">
        <f t="shared" si="5"/>
        <v>1</v>
      </c>
      <c r="BX51" s="318">
        <f t="shared" si="6"/>
        <v>0</v>
      </c>
      <c r="BY51" s="318">
        <f t="shared" si="7"/>
        <v>1</v>
      </c>
      <c r="BZ51" s="318">
        <f t="shared" si="8"/>
        <v>1</v>
      </c>
      <c r="CA51" s="318">
        <f t="shared" si="9"/>
        <v>0</v>
      </c>
      <c r="CB51" s="318">
        <f t="shared" si="10"/>
        <v>0</v>
      </c>
      <c r="CC51" s="319">
        <f t="shared" si="11"/>
        <v>1</v>
      </c>
      <c r="CD51" s="441">
        <f t="shared" si="12"/>
        <v>1</v>
      </c>
      <c r="CE51" s="318">
        <f t="shared" si="13"/>
        <v>1</v>
      </c>
      <c r="CF51" s="318">
        <f t="shared" si="14"/>
        <v>1</v>
      </c>
      <c r="CG51" s="318">
        <f t="shared" si="15"/>
        <v>1</v>
      </c>
      <c r="CH51" s="318">
        <f t="shared" si="16"/>
        <v>1</v>
      </c>
      <c r="CI51" s="318">
        <f t="shared" si="17"/>
        <v>0</v>
      </c>
      <c r="CJ51" s="318">
        <f t="shared" si="18"/>
        <v>1</v>
      </c>
      <c r="CK51" s="318">
        <f t="shared" si="19"/>
        <v>1</v>
      </c>
      <c r="CL51" s="319">
        <f t="shared" si="20"/>
        <v>0</v>
      </c>
      <c r="CM51" s="322">
        <f t="shared" si="21"/>
        <v>2</v>
      </c>
      <c r="CN51" s="318">
        <f t="shared" si="22"/>
        <v>0</v>
      </c>
      <c r="CO51" s="319">
        <f t="shared" si="23"/>
        <v>0</v>
      </c>
      <c r="CP51" s="588"/>
    </row>
    <row r="52" spans="1:94" s="430" customFormat="1" ht="28.5" x14ac:dyDescent="0.25">
      <c r="A52" s="479">
        <v>3</v>
      </c>
      <c r="B52" s="595" t="s">
        <v>142</v>
      </c>
      <c r="C52" s="791"/>
      <c r="D52" s="216">
        <v>3</v>
      </c>
      <c r="E52" s="207" t="s">
        <v>70</v>
      </c>
      <c r="F52" s="199">
        <v>39</v>
      </c>
      <c r="G52" s="208"/>
      <c r="H52" s="382" t="s">
        <v>115</v>
      </c>
      <c r="I52" s="294">
        <v>1</v>
      </c>
      <c r="J52" s="156">
        <v>3</v>
      </c>
      <c r="K52" s="207" t="s">
        <v>77</v>
      </c>
      <c r="L52" s="199">
        <v>22</v>
      </c>
      <c r="M52" s="156"/>
      <c r="N52" s="207" t="s">
        <v>71</v>
      </c>
      <c r="O52" s="294">
        <v>44</v>
      </c>
      <c r="P52" s="208">
        <v>45</v>
      </c>
      <c r="Q52" s="155"/>
      <c r="R52" s="796"/>
      <c r="S52" s="405">
        <v>3</v>
      </c>
      <c r="T52" s="207" t="s">
        <v>88</v>
      </c>
      <c r="U52" s="199">
        <v>24</v>
      </c>
      <c r="V52" s="156"/>
      <c r="W52" s="207" t="s">
        <v>90</v>
      </c>
      <c r="X52" s="199">
        <v>26</v>
      </c>
      <c r="Y52" s="208"/>
      <c r="Z52" s="382" t="s">
        <v>74</v>
      </c>
      <c r="AA52" s="294">
        <v>25</v>
      </c>
      <c r="AB52" s="156"/>
      <c r="AC52" s="207" t="s">
        <v>90</v>
      </c>
      <c r="AD52" s="294">
        <v>10</v>
      </c>
      <c r="AE52" s="208"/>
      <c r="AF52" s="413"/>
      <c r="AG52" s="791"/>
      <c r="AH52" s="216">
        <v>3</v>
      </c>
      <c r="AI52" s="381" t="s">
        <v>90</v>
      </c>
      <c r="AJ52" s="198">
        <v>37</v>
      </c>
      <c r="AK52" s="487"/>
      <c r="AL52" s="380" t="s">
        <v>90</v>
      </c>
      <c r="AM52" s="199">
        <v>9</v>
      </c>
      <c r="AN52" s="402"/>
      <c r="AO52" s="207" t="s">
        <v>75</v>
      </c>
      <c r="AP52" s="199">
        <v>11</v>
      </c>
      <c r="AQ52" s="156"/>
      <c r="AR52" s="207" t="s">
        <v>72</v>
      </c>
      <c r="AS52" s="385" t="s">
        <v>31</v>
      </c>
      <c r="AT52" s="386"/>
      <c r="AU52" s="412"/>
      <c r="AV52" s="794"/>
      <c r="AW52" s="431">
        <v>3</v>
      </c>
      <c r="AX52" s="207" t="s">
        <v>95</v>
      </c>
      <c r="AY52" s="289">
        <v>40</v>
      </c>
      <c r="AZ52" s="208"/>
      <c r="BA52" s="382" t="s">
        <v>96</v>
      </c>
      <c r="BB52" s="289">
        <v>41</v>
      </c>
      <c r="BC52" s="156"/>
      <c r="BD52" s="207" t="s">
        <v>77</v>
      </c>
      <c r="BE52" s="294"/>
      <c r="BF52" s="208">
        <v>13</v>
      </c>
      <c r="BG52" s="207" t="s">
        <v>125</v>
      </c>
      <c r="BH52" s="294">
        <v>30</v>
      </c>
      <c r="BI52" s="208"/>
      <c r="BJ52" s="382" t="s">
        <v>78</v>
      </c>
      <c r="BK52" s="199">
        <v>27</v>
      </c>
      <c r="BL52" s="387"/>
      <c r="BM52" s="432"/>
      <c r="BN52" s="433">
        <v>3</v>
      </c>
      <c r="BO52" s="441">
        <f t="shared" si="58"/>
        <v>1</v>
      </c>
      <c r="BP52" s="318">
        <f>COUNTIF(E52:BL52,"3")-3</f>
        <v>1</v>
      </c>
      <c r="BQ52" s="318">
        <f t="shared" si="0"/>
        <v>1</v>
      </c>
      <c r="BR52" s="318">
        <f t="shared" si="1"/>
        <v>1</v>
      </c>
      <c r="BS52" s="318">
        <f t="shared" si="2"/>
        <v>1</v>
      </c>
      <c r="BT52" s="319">
        <f t="shared" si="3"/>
        <v>1</v>
      </c>
      <c r="BU52" s="441">
        <f t="shared" si="49"/>
        <v>0</v>
      </c>
      <c r="BV52" s="318">
        <f t="shared" si="4"/>
        <v>0</v>
      </c>
      <c r="BW52" s="318">
        <f t="shared" si="5"/>
        <v>1</v>
      </c>
      <c r="BX52" s="318">
        <f t="shared" si="6"/>
        <v>0</v>
      </c>
      <c r="BY52" s="318">
        <f t="shared" si="7"/>
        <v>1</v>
      </c>
      <c r="BZ52" s="318">
        <f t="shared" si="8"/>
        <v>1</v>
      </c>
      <c r="CA52" s="318">
        <f t="shared" si="9"/>
        <v>1</v>
      </c>
      <c r="CB52" s="318">
        <f t="shared" si="10"/>
        <v>1</v>
      </c>
      <c r="CC52" s="319">
        <f t="shared" si="11"/>
        <v>1</v>
      </c>
      <c r="CD52" s="441">
        <f t="shared" si="12"/>
        <v>1</v>
      </c>
      <c r="CE52" s="318">
        <f t="shared" si="13"/>
        <v>0</v>
      </c>
      <c r="CF52" s="318">
        <f t="shared" si="14"/>
        <v>1</v>
      </c>
      <c r="CG52" s="318">
        <f t="shared" si="15"/>
        <v>1</v>
      </c>
      <c r="CH52" s="318">
        <f t="shared" si="16"/>
        <v>1</v>
      </c>
      <c r="CI52" s="318">
        <f t="shared" si="17"/>
        <v>0</v>
      </c>
      <c r="CJ52" s="318">
        <f t="shared" si="18"/>
        <v>1</v>
      </c>
      <c r="CK52" s="318">
        <f t="shared" si="19"/>
        <v>1</v>
      </c>
      <c r="CL52" s="319">
        <f t="shared" si="20"/>
        <v>1</v>
      </c>
      <c r="CM52" s="322">
        <f t="shared" si="21"/>
        <v>0</v>
      </c>
      <c r="CN52" s="318">
        <f t="shared" si="22"/>
        <v>0</v>
      </c>
      <c r="CO52" s="319">
        <f t="shared" si="23"/>
        <v>0</v>
      </c>
      <c r="CP52" s="588"/>
    </row>
    <row r="53" spans="1:94" s="430" customFormat="1" ht="28.5" x14ac:dyDescent="0.25">
      <c r="A53" s="479">
        <v>4</v>
      </c>
      <c r="B53" s="595" t="s">
        <v>143</v>
      </c>
      <c r="C53" s="791"/>
      <c r="D53" s="216">
        <v>4</v>
      </c>
      <c r="E53" s="207" t="s">
        <v>77</v>
      </c>
      <c r="F53" s="199">
        <v>22</v>
      </c>
      <c r="G53" s="208"/>
      <c r="H53" s="382" t="s">
        <v>98</v>
      </c>
      <c r="I53" s="294">
        <v>23</v>
      </c>
      <c r="J53" s="156">
        <v>42</v>
      </c>
      <c r="K53" s="381" t="s">
        <v>115</v>
      </c>
      <c r="L53" s="199">
        <v>1</v>
      </c>
      <c r="M53" s="156">
        <v>3</v>
      </c>
      <c r="N53" s="207" t="s">
        <v>90</v>
      </c>
      <c r="O53" s="294"/>
      <c r="P53" s="208">
        <v>9</v>
      </c>
      <c r="Q53" s="155"/>
      <c r="R53" s="796"/>
      <c r="S53" s="405">
        <v>4</v>
      </c>
      <c r="T53" s="207" t="s">
        <v>70</v>
      </c>
      <c r="U53" s="199">
        <v>38</v>
      </c>
      <c r="V53" s="156"/>
      <c r="W53" s="207" t="s">
        <v>120</v>
      </c>
      <c r="X53" s="199">
        <v>14</v>
      </c>
      <c r="Y53" s="208"/>
      <c r="Z53" s="382" t="s">
        <v>109</v>
      </c>
      <c r="AA53" s="294" t="s">
        <v>101</v>
      </c>
      <c r="AB53" s="156"/>
      <c r="AC53" s="207" t="s">
        <v>71</v>
      </c>
      <c r="AD53" s="294">
        <v>30</v>
      </c>
      <c r="AE53" s="208">
        <v>44</v>
      </c>
      <c r="AF53" s="413"/>
      <c r="AG53" s="791"/>
      <c r="AH53" s="216">
        <v>4</v>
      </c>
      <c r="AI53" s="381" t="s">
        <v>71</v>
      </c>
      <c r="AJ53" s="198">
        <v>43</v>
      </c>
      <c r="AK53" s="487">
        <v>45</v>
      </c>
      <c r="AL53" s="382" t="s">
        <v>75</v>
      </c>
      <c r="AM53" s="199">
        <v>11</v>
      </c>
      <c r="AN53" s="402"/>
      <c r="AO53" s="207" t="s">
        <v>80</v>
      </c>
      <c r="AP53" s="199">
        <v>25</v>
      </c>
      <c r="AQ53" s="156"/>
      <c r="AR53" s="207" t="s">
        <v>88</v>
      </c>
      <c r="AS53" s="385" t="s">
        <v>37</v>
      </c>
      <c r="AT53" s="386"/>
      <c r="AU53" s="412"/>
      <c r="AV53" s="794"/>
      <c r="AW53" s="431">
        <v>4</v>
      </c>
      <c r="AX53" s="207" t="s">
        <v>77</v>
      </c>
      <c r="AY53" s="289">
        <v>13</v>
      </c>
      <c r="AZ53" s="208"/>
      <c r="BA53" s="382" t="s">
        <v>125</v>
      </c>
      <c r="BB53" s="289">
        <v>37</v>
      </c>
      <c r="BC53" s="156"/>
      <c r="BD53" s="207" t="s">
        <v>95</v>
      </c>
      <c r="BE53" s="294"/>
      <c r="BF53" s="208">
        <v>40</v>
      </c>
      <c r="BG53" s="207" t="s">
        <v>96</v>
      </c>
      <c r="BH53" s="294">
        <v>41</v>
      </c>
      <c r="BI53" s="208"/>
      <c r="BJ53" s="382" t="s">
        <v>100</v>
      </c>
      <c r="BK53" s="199" t="s">
        <v>101</v>
      </c>
      <c r="BL53" s="387"/>
      <c r="BM53" s="432"/>
      <c r="BN53" s="433">
        <v>4</v>
      </c>
      <c r="BO53" s="441">
        <f t="shared" si="58"/>
        <v>1</v>
      </c>
      <c r="BP53" s="318">
        <f>COUNTIF(E53:BL53,"3")</f>
        <v>1</v>
      </c>
      <c r="BQ53" s="318">
        <f t="shared" si="0"/>
        <v>1</v>
      </c>
      <c r="BR53" s="318">
        <f t="shared" si="1"/>
        <v>0</v>
      </c>
      <c r="BS53" s="318">
        <f t="shared" si="2"/>
        <v>1</v>
      </c>
      <c r="BT53" s="319">
        <f t="shared" si="3"/>
        <v>1</v>
      </c>
      <c r="BU53" s="441">
        <f t="shared" si="49"/>
        <v>1</v>
      </c>
      <c r="BV53" s="318">
        <f t="shared" si="4"/>
        <v>0</v>
      </c>
      <c r="BW53" s="318">
        <f t="shared" si="5"/>
        <v>1</v>
      </c>
      <c r="BX53" s="318">
        <f t="shared" si="6"/>
        <v>1</v>
      </c>
      <c r="BY53" s="318">
        <f t="shared" si="7"/>
        <v>1</v>
      </c>
      <c r="BZ53" s="318">
        <f t="shared" si="8"/>
        <v>1</v>
      </c>
      <c r="CA53" s="318">
        <f t="shared" si="9"/>
        <v>0</v>
      </c>
      <c r="CB53" s="318">
        <f t="shared" si="10"/>
        <v>0</v>
      </c>
      <c r="CC53" s="319">
        <f t="shared" si="11"/>
        <v>1</v>
      </c>
      <c r="CD53" s="441">
        <f t="shared" si="12"/>
        <v>1</v>
      </c>
      <c r="CE53" s="318">
        <f t="shared" si="13"/>
        <v>1</v>
      </c>
      <c r="CF53" s="318">
        <f t="shared" si="14"/>
        <v>0</v>
      </c>
      <c r="CG53" s="318">
        <f t="shared" si="15"/>
        <v>1</v>
      </c>
      <c r="CH53" s="318">
        <f t="shared" si="16"/>
        <v>1</v>
      </c>
      <c r="CI53" s="318">
        <f t="shared" si="17"/>
        <v>1</v>
      </c>
      <c r="CJ53" s="318">
        <f t="shared" si="18"/>
        <v>1</v>
      </c>
      <c r="CK53" s="318">
        <f t="shared" si="19"/>
        <v>1</v>
      </c>
      <c r="CL53" s="319">
        <f t="shared" si="20"/>
        <v>1</v>
      </c>
      <c r="CM53" s="322">
        <f t="shared" si="21"/>
        <v>2</v>
      </c>
      <c r="CN53" s="318">
        <f t="shared" si="22"/>
        <v>0</v>
      </c>
      <c r="CO53" s="319">
        <f t="shared" si="23"/>
        <v>0</v>
      </c>
      <c r="CP53" s="588"/>
    </row>
    <row r="54" spans="1:94" s="430" customFormat="1" ht="28.5" x14ac:dyDescent="0.25">
      <c r="A54" s="479">
        <v>5</v>
      </c>
      <c r="B54" s="595" t="s">
        <v>144</v>
      </c>
      <c r="C54" s="791"/>
      <c r="D54" s="216">
        <v>5</v>
      </c>
      <c r="E54" s="207" t="s">
        <v>71</v>
      </c>
      <c r="F54" s="199">
        <v>30</v>
      </c>
      <c r="G54" s="208">
        <v>44</v>
      </c>
      <c r="H54" s="382" t="s">
        <v>90</v>
      </c>
      <c r="I54" s="294"/>
      <c r="J54" s="156">
        <v>9</v>
      </c>
      <c r="K54" s="207" t="s">
        <v>98</v>
      </c>
      <c r="L54" s="199">
        <v>23</v>
      </c>
      <c r="M54" s="156">
        <v>42</v>
      </c>
      <c r="N54" s="207" t="s">
        <v>77</v>
      </c>
      <c r="O54" s="294"/>
      <c r="P54" s="208">
        <v>11</v>
      </c>
      <c r="Q54" s="155"/>
      <c r="R54" s="796"/>
      <c r="S54" s="405">
        <v>5</v>
      </c>
      <c r="T54" s="207" t="s">
        <v>120</v>
      </c>
      <c r="U54" s="199">
        <v>14</v>
      </c>
      <c r="V54" s="156"/>
      <c r="W54" s="207" t="s">
        <v>88</v>
      </c>
      <c r="X54" s="199">
        <v>24</v>
      </c>
      <c r="Y54" s="208"/>
      <c r="Z54" s="382" t="s">
        <v>77</v>
      </c>
      <c r="AA54" s="294">
        <v>22</v>
      </c>
      <c r="AB54" s="156"/>
      <c r="AC54" s="207" t="s">
        <v>74</v>
      </c>
      <c r="AD54" s="294">
        <v>25</v>
      </c>
      <c r="AE54" s="208"/>
      <c r="AF54" s="413"/>
      <c r="AG54" s="791"/>
      <c r="AH54" s="216">
        <v>5</v>
      </c>
      <c r="AI54" s="207" t="s">
        <v>109</v>
      </c>
      <c r="AJ54" s="199" t="s">
        <v>101</v>
      </c>
      <c r="AK54" s="208"/>
      <c r="AL54" s="380" t="s">
        <v>115</v>
      </c>
      <c r="AM54" s="199">
        <v>1</v>
      </c>
      <c r="AN54" s="402">
        <v>3</v>
      </c>
      <c r="AO54" s="207" t="s">
        <v>90</v>
      </c>
      <c r="AP54" s="199">
        <v>10</v>
      </c>
      <c r="AQ54" s="156"/>
      <c r="AR54" s="207" t="s">
        <v>70</v>
      </c>
      <c r="AS54" s="385" t="s">
        <v>36</v>
      </c>
      <c r="AT54" s="386"/>
      <c r="AU54" s="412"/>
      <c r="AV54" s="794"/>
      <c r="AW54" s="431">
        <v>5</v>
      </c>
      <c r="AX54" s="207" t="s">
        <v>100</v>
      </c>
      <c r="AY54" s="289" t="s">
        <v>101</v>
      </c>
      <c r="AZ54" s="208"/>
      <c r="BA54" s="382" t="s">
        <v>77</v>
      </c>
      <c r="BB54" s="289">
        <v>13</v>
      </c>
      <c r="BC54" s="156"/>
      <c r="BD54" s="207" t="s">
        <v>125</v>
      </c>
      <c r="BE54" s="294">
        <v>37</v>
      </c>
      <c r="BF54" s="208"/>
      <c r="BG54" s="207" t="s">
        <v>95</v>
      </c>
      <c r="BH54" s="294"/>
      <c r="BI54" s="208">
        <v>40</v>
      </c>
      <c r="BJ54" s="382" t="s">
        <v>85</v>
      </c>
      <c r="BK54" s="199">
        <v>45</v>
      </c>
      <c r="BL54" s="387"/>
      <c r="BM54" s="432"/>
      <c r="BN54" s="433">
        <v>5</v>
      </c>
      <c r="BO54" s="441">
        <f t="shared" si="58"/>
        <v>1</v>
      </c>
      <c r="BP54" s="318">
        <f>COUNTIF(E54:BL54,"3")</f>
        <v>1</v>
      </c>
      <c r="BQ54" s="318">
        <f t="shared" si="0"/>
        <v>1</v>
      </c>
      <c r="BR54" s="318">
        <f t="shared" si="1"/>
        <v>1</v>
      </c>
      <c r="BS54" s="318">
        <f t="shared" si="2"/>
        <v>1</v>
      </c>
      <c r="BT54" s="319">
        <f t="shared" si="3"/>
        <v>1</v>
      </c>
      <c r="BU54" s="441">
        <f t="shared" si="49"/>
        <v>1</v>
      </c>
      <c r="BV54" s="318">
        <f t="shared" si="4"/>
        <v>0</v>
      </c>
      <c r="BW54" s="318">
        <f t="shared" si="5"/>
        <v>1</v>
      </c>
      <c r="BX54" s="318">
        <f t="shared" si="6"/>
        <v>1</v>
      </c>
      <c r="BY54" s="318">
        <f t="shared" si="7"/>
        <v>1</v>
      </c>
      <c r="BZ54" s="318">
        <f t="shared" si="8"/>
        <v>1</v>
      </c>
      <c r="CA54" s="318">
        <f t="shared" si="9"/>
        <v>0</v>
      </c>
      <c r="CB54" s="318">
        <f t="shared" si="10"/>
        <v>0</v>
      </c>
      <c r="CC54" s="319">
        <f t="shared" si="11"/>
        <v>1</v>
      </c>
      <c r="CD54" s="441">
        <f t="shared" si="12"/>
        <v>1</v>
      </c>
      <c r="CE54" s="318">
        <f t="shared" si="13"/>
        <v>0</v>
      </c>
      <c r="CF54" s="318">
        <f t="shared" si="14"/>
        <v>1</v>
      </c>
      <c r="CG54" s="318">
        <f t="shared" si="15"/>
        <v>1</v>
      </c>
      <c r="CH54" s="318">
        <f t="shared" si="16"/>
        <v>0</v>
      </c>
      <c r="CI54" s="318">
        <f t="shared" si="17"/>
        <v>1</v>
      </c>
      <c r="CJ54" s="318">
        <f t="shared" si="18"/>
        <v>0</v>
      </c>
      <c r="CK54" s="318">
        <f t="shared" si="19"/>
        <v>1</v>
      </c>
      <c r="CL54" s="319">
        <f t="shared" si="20"/>
        <v>1</v>
      </c>
      <c r="CM54" s="322">
        <f t="shared" si="21"/>
        <v>2</v>
      </c>
      <c r="CN54" s="318">
        <f t="shared" si="22"/>
        <v>0</v>
      </c>
      <c r="CO54" s="319">
        <f t="shared" si="23"/>
        <v>0</v>
      </c>
      <c r="CP54" s="588"/>
    </row>
    <row r="55" spans="1:94" s="430" customFormat="1" ht="29.25" thickBot="1" x14ac:dyDescent="0.3">
      <c r="A55" s="479">
        <v>6</v>
      </c>
      <c r="B55" s="595" t="s">
        <v>145</v>
      </c>
      <c r="C55" s="791"/>
      <c r="D55" s="216">
        <v>6</v>
      </c>
      <c r="E55" s="207" t="s">
        <v>90</v>
      </c>
      <c r="F55" s="199">
        <v>10</v>
      </c>
      <c r="G55" s="208"/>
      <c r="H55" s="382" t="s">
        <v>71</v>
      </c>
      <c r="I55" s="294">
        <v>30</v>
      </c>
      <c r="J55" s="156">
        <v>44</v>
      </c>
      <c r="K55" s="207" t="s">
        <v>116</v>
      </c>
      <c r="L55" s="199">
        <v>22</v>
      </c>
      <c r="M55" s="156" t="s">
        <v>119</v>
      </c>
      <c r="N55" s="207" t="s">
        <v>116</v>
      </c>
      <c r="O55" s="294">
        <v>22</v>
      </c>
      <c r="P55" s="208" t="s">
        <v>118</v>
      </c>
      <c r="Q55" s="155"/>
      <c r="R55" s="796"/>
      <c r="S55" s="405">
        <v>6</v>
      </c>
      <c r="T55" s="207" t="s">
        <v>74</v>
      </c>
      <c r="U55" s="199">
        <v>25</v>
      </c>
      <c r="V55" s="156"/>
      <c r="W55" s="207" t="s">
        <v>109</v>
      </c>
      <c r="X55" s="199" t="s">
        <v>101</v>
      </c>
      <c r="Y55" s="208"/>
      <c r="Z55" s="382"/>
      <c r="AA55" s="294"/>
      <c r="AB55" s="156"/>
      <c r="AC55" s="207" t="s">
        <v>88</v>
      </c>
      <c r="AD55" s="294">
        <v>41</v>
      </c>
      <c r="AE55" s="208"/>
      <c r="AF55" s="413"/>
      <c r="AG55" s="791"/>
      <c r="AH55" s="216">
        <v>6</v>
      </c>
      <c r="AI55" s="207" t="s">
        <v>88</v>
      </c>
      <c r="AJ55" s="199">
        <v>24</v>
      </c>
      <c r="AK55" s="208"/>
      <c r="AL55" s="382"/>
      <c r="AM55" s="199"/>
      <c r="AN55" s="402"/>
      <c r="AO55" s="207" t="s">
        <v>71</v>
      </c>
      <c r="AP55" s="199">
        <v>9</v>
      </c>
      <c r="AQ55" s="156"/>
      <c r="AR55" s="207" t="s">
        <v>109</v>
      </c>
      <c r="AS55" s="385" t="s">
        <v>101</v>
      </c>
      <c r="AT55" s="386"/>
      <c r="AU55" s="412"/>
      <c r="AV55" s="794"/>
      <c r="AW55" s="431">
        <v>6</v>
      </c>
      <c r="AX55" s="400" t="s">
        <v>85</v>
      </c>
      <c r="AY55" s="448">
        <v>39</v>
      </c>
      <c r="AZ55" s="208"/>
      <c r="BA55" s="382" t="s">
        <v>85</v>
      </c>
      <c r="BB55" s="289">
        <v>27</v>
      </c>
      <c r="BC55" s="156"/>
      <c r="BD55" s="207" t="s">
        <v>128</v>
      </c>
      <c r="BE55" s="294">
        <v>37</v>
      </c>
      <c r="BF55" s="208" t="s">
        <v>153</v>
      </c>
      <c r="BG55" s="207" t="s">
        <v>128</v>
      </c>
      <c r="BH55" s="294">
        <v>37</v>
      </c>
      <c r="BI55" s="208" t="s">
        <v>130</v>
      </c>
      <c r="BJ55" s="382" t="s">
        <v>99</v>
      </c>
      <c r="BK55" s="199">
        <v>1</v>
      </c>
      <c r="BL55" s="386" t="s">
        <v>127</v>
      </c>
      <c r="BM55" s="432"/>
      <c r="BN55" s="433">
        <v>6</v>
      </c>
      <c r="BO55" s="441">
        <f t="shared" si="58"/>
        <v>1</v>
      </c>
      <c r="BP55" s="318">
        <f>COUNTIF(E55:BL55,"3")</f>
        <v>1</v>
      </c>
      <c r="BQ55" s="318">
        <f t="shared" si="0"/>
        <v>1</v>
      </c>
      <c r="BR55" s="318">
        <f t="shared" si="1"/>
        <v>1</v>
      </c>
      <c r="BS55" s="318">
        <f t="shared" si="2"/>
        <v>0</v>
      </c>
      <c r="BT55" s="319">
        <f t="shared" si="3"/>
        <v>0</v>
      </c>
      <c r="BU55" s="554">
        <f t="shared" si="49"/>
        <v>0</v>
      </c>
      <c r="BV55" s="543">
        <f t="shared" si="4"/>
        <v>0</v>
      </c>
      <c r="BW55" s="318">
        <f t="shared" si="5"/>
        <v>2</v>
      </c>
      <c r="BX55" s="318">
        <f t="shared" si="6"/>
        <v>0</v>
      </c>
      <c r="BY55" s="318">
        <f t="shared" si="7"/>
        <v>1</v>
      </c>
      <c r="BZ55" s="318">
        <f t="shared" si="8"/>
        <v>1</v>
      </c>
      <c r="CA55" s="318">
        <f t="shared" si="9"/>
        <v>0</v>
      </c>
      <c r="CB55" s="318">
        <f t="shared" si="10"/>
        <v>1</v>
      </c>
      <c r="CC55" s="319">
        <f t="shared" si="11"/>
        <v>1</v>
      </c>
      <c r="CD55" s="441">
        <f t="shared" si="12"/>
        <v>2</v>
      </c>
      <c r="CE55" s="318">
        <f t="shared" si="13"/>
        <v>0</v>
      </c>
      <c r="CF55" s="318">
        <f t="shared" si="14"/>
        <v>1</v>
      </c>
      <c r="CG55" s="318">
        <f t="shared" si="15"/>
        <v>0</v>
      </c>
      <c r="CH55" s="318">
        <f t="shared" si="16"/>
        <v>1</v>
      </c>
      <c r="CI55" s="318">
        <f t="shared" si="17"/>
        <v>0</v>
      </c>
      <c r="CJ55" s="318">
        <f t="shared" si="18"/>
        <v>0</v>
      </c>
      <c r="CK55" s="318">
        <f t="shared" si="19"/>
        <v>1</v>
      </c>
      <c r="CL55" s="319">
        <f t="shared" si="20"/>
        <v>0</v>
      </c>
      <c r="CM55" s="322">
        <f t="shared" si="21"/>
        <v>2</v>
      </c>
      <c r="CN55" s="318">
        <f t="shared" si="22"/>
        <v>0</v>
      </c>
      <c r="CO55" s="319">
        <f t="shared" si="23"/>
        <v>0</v>
      </c>
      <c r="CP55" s="588">
        <v>12</v>
      </c>
    </row>
    <row r="56" spans="1:94" s="430" customFormat="1" ht="29.25" thickBot="1" x14ac:dyDescent="0.4">
      <c r="A56" s="481">
        <v>7</v>
      </c>
      <c r="B56" s="473"/>
      <c r="C56" s="792"/>
      <c r="D56" s="408"/>
      <c r="E56" s="390"/>
      <c r="F56" s="391"/>
      <c r="G56" s="392"/>
      <c r="H56" s="393"/>
      <c r="I56" s="394"/>
      <c r="J56" s="395"/>
      <c r="K56" s="390"/>
      <c r="L56" s="391"/>
      <c r="M56" s="395"/>
      <c r="N56" s="390"/>
      <c r="O56" s="394"/>
      <c r="P56" s="392"/>
      <c r="Q56" s="155"/>
      <c r="R56" s="797"/>
      <c r="S56" s="409"/>
      <c r="T56" s="390"/>
      <c r="U56" s="391"/>
      <c r="V56" s="395"/>
      <c r="W56" s="390"/>
      <c r="X56" s="391"/>
      <c r="Y56" s="392"/>
      <c r="Z56" s="393"/>
      <c r="AA56" s="394"/>
      <c r="AB56" s="395"/>
      <c r="AC56" s="390"/>
      <c r="AD56" s="394"/>
      <c r="AE56" s="392"/>
      <c r="AF56" s="413"/>
      <c r="AG56" s="792"/>
      <c r="AH56" s="408"/>
      <c r="AI56" s="390"/>
      <c r="AJ56" s="391"/>
      <c r="AK56" s="392"/>
      <c r="AL56" s="393"/>
      <c r="AM56" s="406"/>
      <c r="AN56" s="407"/>
      <c r="AO56" s="390"/>
      <c r="AP56" s="391"/>
      <c r="AQ56" s="395"/>
      <c r="AR56" s="390"/>
      <c r="AS56" s="398"/>
      <c r="AT56" s="399"/>
      <c r="AU56" s="412"/>
      <c r="AV56" s="795"/>
      <c r="AW56" s="434"/>
      <c r="AX56" s="390"/>
      <c r="AY56" s="449"/>
      <c r="AZ56" s="392"/>
      <c r="BA56" s="393"/>
      <c r="BB56" s="449"/>
      <c r="BC56" s="395"/>
      <c r="BD56" s="390"/>
      <c r="BE56" s="394"/>
      <c r="BF56" s="392"/>
      <c r="BG56" s="390"/>
      <c r="BH56" s="394"/>
      <c r="BI56" s="392"/>
      <c r="BJ56" s="393"/>
      <c r="BK56" s="391"/>
      <c r="BL56" s="410"/>
      <c r="BM56" s="432"/>
      <c r="BN56" s="435"/>
      <c r="BO56" s="442">
        <f t="shared" si="58"/>
        <v>0</v>
      </c>
      <c r="BP56" s="320">
        <f>COUNTIF(E56:BL56,"3")</f>
        <v>0</v>
      </c>
      <c r="BQ56" s="320">
        <f t="shared" si="0"/>
        <v>0</v>
      </c>
      <c r="BR56" s="320">
        <f t="shared" si="1"/>
        <v>0</v>
      </c>
      <c r="BS56" s="320">
        <f t="shared" si="2"/>
        <v>0</v>
      </c>
      <c r="BT56" s="321">
        <f t="shared" si="3"/>
        <v>0</v>
      </c>
      <c r="BU56" s="555">
        <f t="shared" si="49"/>
        <v>0</v>
      </c>
      <c r="BV56" s="320">
        <f t="shared" si="4"/>
        <v>0</v>
      </c>
      <c r="BW56" s="320">
        <f t="shared" si="5"/>
        <v>0</v>
      </c>
      <c r="BX56" s="320">
        <f t="shared" si="6"/>
        <v>0</v>
      </c>
      <c r="BY56" s="320">
        <f t="shared" si="7"/>
        <v>0</v>
      </c>
      <c r="BZ56" s="320">
        <f t="shared" si="8"/>
        <v>0</v>
      </c>
      <c r="CA56" s="320">
        <f t="shared" si="9"/>
        <v>0</v>
      </c>
      <c r="CB56" s="320">
        <f t="shared" si="10"/>
        <v>0</v>
      </c>
      <c r="CC56" s="321">
        <f t="shared" si="11"/>
        <v>0</v>
      </c>
      <c r="CD56" s="442">
        <f t="shared" si="12"/>
        <v>0</v>
      </c>
      <c r="CE56" s="320">
        <f t="shared" si="13"/>
        <v>0</v>
      </c>
      <c r="CF56" s="320">
        <f t="shared" si="14"/>
        <v>0</v>
      </c>
      <c r="CG56" s="320">
        <f t="shared" si="15"/>
        <v>0</v>
      </c>
      <c r="CH56" s="320">
        <f t="shared" si="16"/>
        <v>0</v>
      </c>
      <c r="CI56" s="320">
        <f t="shared" si="17"/>
        <v>0</v>
      </c>
      <c r="CJ56" s="320">
        <f t="shared" si="18"/>
        <v>0</v>
      </c>
      <c r="CK56" s="320">
        <f t="shared" si="19"/>
        <v>0</v>
      </c>
      <c r="CL56" s="321">
        <f t="shared" si="20"/>
        <v>0</v>
      </c>
      <c r="CM56" s="323">
        <f t="shared" si="21"/>
        <v>0</v>
      </c>
      <c r="CN56" s="320">
        <f t="shared" si="22"/>
        <v>0</v>
      </c>
      <c r="CO56" s="321">
        <f t="shared" si="23"/>
        <v>0</v>
      </c>
      <c r="CP56" s="588"/>
    </row>
    <row r="58" spans="1:94" x14ac:dyDescent="0.25">
      <c r="AM58" s="152"/>
      <c r="BG58" s="18"/>
      <c r="BH58" s="18"/>
    </row>
    <row r="59" spans="1:94" s="153" customFormat="1" x14ac:dyDescent="0.3">
      <c r="C59" s="56"/>
      <c r="D59" s="10"/>
      <c r="E59" s="519"/>
      <c r="F59" s="519"/>
      <c r="G59" s="519" t="s">
        <v>12</v>
      </c>
      <c r="H59" s="519"/>
      <c r="I59" s="519"/>
      <c r="J59" s="519"/>
      <c r="K59" s="519" t="s">
        <v>13</v>
      </c>
      <c r="L59" s="519"/>
      <c r="M59" s="519"/>
      <c r="N59" s="519"/>
      <c r="O59" s="519"/>
      <c r="P59" s="519"/>
      <c r="Q59" s="55"/>
      <c r="R59" s="56"/>
      <c r="S59" s="519"/>
      <c r="T59" s="798" t="s">
        <v>184</v>
      </c>
      <c r="U59" s="798"/>
      <c r="V59" s="798"/>
      <c r="W59" s="798"/>
      <c r="X59" s="798"/>
      <c r="Y59" s="798"/>
      <c r="Z59" s="798"/>
      <c r="AA59" s="798"/>
      <c r="AB59" s="798"/>
      <c r="AC59" s="798"/>
      <c r="AD59" s="519"/>
      <c r="AE59" s="519"/>
      <c r="AF59" s="519"/>
      <c r="AG59" s="56"/>
      <c r="AH59" s="10"/>
      <c r="AI59" s="10"/>
      <c r="AJ59" s="889" t="s">
        <v>61</v>
      </c>
      <c r="AK59" s="889"/>
      <c r="AL59" s="889"/>
      <c r="AM59" s="889"/>
      <c r="AN59" s="889"/>
      <c r="AO59" s="889"/>
      <c r="AP59" s="889"/>
      <c r="AQ59" s="889"/>
      <c r="AR59" s="889"/>
      <c r="AS59" s="889"/>
      <c r="AT59" s="889"/>
      <c r="AU59" s="55"/>
      <c r="AV59" s="10"/>
      <c r="AW59" s="10"/>
      <c r="AX59" s="10"/>
      <c r="AY59" s="798" t="s">
        <v>11</v>
      </c>
      <c r="AZ59" s="798"/>
      <c r="BA59" s="798"/>
      <c r="BB59" s="798"/>
      <c r="BC59" s="798"/>
      <c r="BD59" s="798"/>
      <c r="BE59" s="798"/>
      <c r="BF59" s="798"/>
      <c r="BG59" s="798"/>
      <c r="BH59" s="798"/>
      <c r="BI59" s="798"/>
      <c r="BJ59" s="798"/>
      <c r="BK59" s="10"/>
      <c r="BL59" s="55"/>
      <c r="BM59" s="56"/>
      <c r="BN59" s="509"/>
      <c r="CP59" s="588"/>
    </row>
    <row r="61" spans="1:94" ht="38.25" x14ac:dyDescent="0.25">
      <c r="E61" s="379">
        <f>COUNTA(E16:E56)</f>
        <v>30</v>
      </c>
      <c r="F61" s="379"/>
      <c r="G61" s="379"/>
      <c r="H61" s="379">
        <f>COUNTA(H16:H56)</f>
        <v>30</v>
      </c>
      <c r="I61" s="379"/>
      <c r="J61" s="379"/>
      <c r="K61" s="379">
        <f>COUNTA(K16:K56)</f>
        <v>30</v>
      </c>
      <c r="L61" s="379"/>
      <c r="M61" s="379"/>
      <c r="N61" s="379">
        <f>COUNTA(N16:N56)</f>
        <v>30</v>
      </c>
      <c r="O61" s="379"/>
      <c r="P61" s="379"/>
      <c r="Q61" s="379"/>
      <c r="R61" s="379"/>
      <c r="S61" s="379"/>
      <c r="T61" s="379">
        <f>COUNTA(T16:T56)</f>
        <v>30</v>
      </c>
      <c r="U61" s="379"/>
      <c r="V61" s="379"/>
      <c r="W61" s="379">
        <f>COUNTA(W16:W56)</f>
        <v>30</v>
      </c>
      <c r="X61" s="379"/>
      <c r="Y61" s="379"/>
      <c r="Z61" s="379">
        <f>COUNTA(Z16:Z56)</f>
        <v>30</v>
      </c>
      <c r="AA61" s="379"/>
      <c r="AB61" s="379"/>
      <c r="AC61" s="379">
        <f>COUNTA(AC16:AC56)</f>
        <v>30</v>
      </c>
      <c r="AD61" s="379"/>
      <c r="AE61" s="379"/>
      <c r="AF61" s="379"/>
      <c r="AG61" s="379"/>
      <c r="AH61" s="379"/>
      <c r="AI61" s="379">
        <f>COUNTA(AI16:AI56)</f>
        <v>33</v>
      </c>
      <c r="AJ61" s="379"/>
      <c r="AK61" s="379"/>
      <c r="AL61" s="379">
        <f>COUNTA(AL16:AL56)</f>
        <v>33</v>
      </c>
      <c r="AM61" s="379"/>
      <c r="AN61" s="379"/>
      <c r="AO61" s="379">
        <f>COUNTA(AO16:AO56)</f>
        <v>33</v>
      </c>
      <c r="AP61" s="379"/>
      <c r="AQ61" s="379"/>
      <c r="AR61" s="379">
        <f>COUNTA(AR16:AR56)</f>
        <v>33</v>
      </c>
      <c r="AS61" s="379"/>
      <c r="AT61" s="379"/>
      <c r="AU61" s="379"/>
      <c r="AV61" s="379"/>
      <c r="AW61" s="379"/>
      <c r="AX61" s="379">
        <f>COUNTA(AX16:AX56)</f>
        <v>31</v>
      </c>
      <c r="AY61" s="379"/>
      <c r="AZ61" s="379"/>
      <c r="BA61" s="379">
        <f>COUNTA(BA16:BA56)</f>
        <v>31</v>
      </c>
      <c r="BB61" s="379"/>
      <c r="BC61" s="379"/>
      <c r="BD61" s="379">
        <f>COUNTA(BD16:BD56)</f>
        <v>31</v>
      </c>
      <c r="BE61" s="379"/>
      <c r="BF61" s="379"/>
      <c r="BG61" s="379">
        <f>COUNTA(BG16:BG56)</f>
        <v>31</v>
      </c>
      <c r="BH61" s="379"/>
      <c r="BI61" s="379"/>
      <c r="BJ61" s="379">
        <f>COUNTA(BJ16:BJ56)</f>
        <v>34</v>
      </c>
      <c r="BK61" s="379"/>
      <c r="BL61" s="379"/>
      <c r="BM61" s="379"/>
      <c r="BN61" s="379"/>
      <c r="BO61" s="443">
        <f>SUM(BO16:BO56)</f>
        <v>29</v>
      </c>
      <c r="BP61" s="443">
        <f t="shared" ref="BP61:CO61" si="59">SUM(BP16:BP56)</f>
        <v>29</v>
      </c>
      <c r="BQ61" s="443">
        <f t="shared" si="59"/>
        <v>27</v>
      </c>
      <c r="BR61" s="443">
        <f t="shared" si="59"/>
        <v>28</v>
      </c>
      <c r="BS61" s="443">
        <f t="shared" si="59"/>
        <v>26</v>
      </c>
      <c r="BT61" s="443">
        <f t="shared" si="59"/>
        <v>27</v>
      </c>
      <c r="BU61" s="443"/>
      <c r="BV61" s="443">
        <f t="shared" si="59"/>
        <v>5</v>
      </c>
      <c r="BW61" s="443">
        <f t="shared" si="59"/>
        <v>28</v>
      </c>
      <c r="BX61" s="443">
        <f t="shared" si="59"/>
        <v>13</v>
      </c>
      <c r="BY61" s="443">
        <f t="shared" si="59"/>
        <v>24</v>
      </c>
      <c r="BZ61" s="443">
        <f t="shared" si="59"/>
        <v>30</v>
      </c>
      <c r="CA61" s="443">
        <f t="shared" si="59"/>
        <v>12</v>
      </c>
      <c r="CB61" s="443">
        <f t="shared" si="59"/>
        <v>20</v>
      </c>
      <c r="CC61" s="443">
        <f t="shared" si="59"/>
        <v>27</v>
      </c>
      <c r="CD61" s="443">
        <f t="shared" si="59"/>
        <v>32</v>
      </c>
      <c r="CE61" s="443">
        <f t="shared" si="59"/>
        <v>24</v>
      </c>
      <c r="CF61" s="443">
        <f t="shared" si="59"/>
        <v>26</v>
      </c>
      <c r="CG61" s="443">
        <f t="shared" si="59"/>
        <v>29</v>
      </c>
      <c r="CH61" s="443">
        <f t="shared" si="59"/>
        <v>27</v>
      </c>
      <c r="CI61" s="443">
        <f t="shared" si="59"/>
        <v>12</v>
      </c>
      <c r="CJ61" s="443">
        <f t="shared" si="59"/>
        <v>19</v>
      </c>
      <c r="CK61" s="443">
        <f t="shared" si="59"/>
        <v>26</v>
      </c>
      <c r="CL61" s="443">
        <f t="shared" si="59"/>
        <v>13</v>
      </c>
      <c r="CM61" s="443">
        <f t="shared" si="59"/>
        <v>50</v>
      </c>
      <c r="CN61" s="443">
        <f t="shared" si="59"/>
        <v>0</v>
      </c>
      <c r="CO61" s="443">
        <f t="shared" si="59"/>
        <v>0</v>
      </c>
    </row>
    <row r="62" spans="1:94" s="439" customFormat="1" x14ac:dyDescent="0.35">
      <c r="C62" s="436"/>
      <c r="D62" s="436"/>
      <c r="E62" s="436">
        <v>30</v>
      </c>
      <c r="F62" s="436"/>
      <c r="G62" s="436"/>
      <c r="H62" s="436">
        <v>30</v>
      </c>
      <c r="I62" s="436"/>
      <c r="J62" s="436"/>
      <c r="K62" s="436">
        <v>30</v>
      </c>
      <c r="L62" s="436"/>
      <c r="M62" s="436"/>
      <c r="N62" s="436">
        <v>30</v>
      </c>
      <c r="O62" s="436"/>
      <c r="P62" s="436"/>
      <c r="Q62" s="437"/>
      <c r="R62" s="436"/>
      <c r="S62" s="436"/>
      <c r="T62" s="436">
        <v>30</v>
      </c>
      <c r="U62" s="436"/>
      <c r="V62" s="436"/>
      <c r="W62" s="436">
        <v>30</v>
      </c>
      <c r="X62" s="436"/>
      <c r="Y62" s="436"/>
      <c r="Z62" s="436">
        <v>30</v>
      </c>
      <c r="AA62" s="436"/>
      <c r="AB62" s="436"/>
      <c r="AC62" s="436">
        <v>30</v>
      </c>
      <c r="AD62" s="436"/>
      <c r="AE62" s="436"/>
      <c r="AF62" s="436"/>
      <c r="AG62" s="436"/>
      <c r="AH62" s="436"/>
      <c r="AI62" s="436">
        <v>33</v>
      </c>
      <c r="AJ62" s="436"/>
      <c r="AK62" s="436"/>
      <c r="AL62" s="436">
        <v>33</v>
      </c>
      <c r="AM62" s="438"/>
      <c r="AN62" s="438"/>
      <c r="AO62" s="436">
        <v>33</v>
      </c>
      <c r="AP62" s="436"/>
      <c r="AQ62" s="436"/>
      <c r="AR62" s="436">
        <v>33</v>
      </c>
      <c r="AS62" s="436"/>
      <c r="AT62" s="437"/>
      <c r="AU62" s="437"/>
      <c r="AV62" s="436"/>
      <c r="AW62" s="436"/>
      <c r="AX62" s="436">
        <v>31</v>
      </c>
      <c r="AY62" s="436"/>
      <c r="AZ62" s="436"/>
      <c r="BA62" s="436">
        <v>31</v>
      </c>
      <c r="BB62" s="436"/>
      <c r="BC62" s="436"/>
      <c r="BD62" s="436">
        <v>31</v>
      </c>
      <c r="BE62" s="436"/>
      <c r="BF62" s="436"/>
      <c r="BG62" s="436">
        <v>31</v>
      </c>
      <c r="BH62" s="436"/>
      <c r="BI62" s="436"/>
      <c r="BJ62" s="436">
        <v>34</v>
      </c>
      <c r="BK62" s="436"/>
      <c r="BL62" s="437"/>
      <c r="BM62" s="436"/>
      <c r="BN62" s="436"/>
      <c r="CP62" s="586"/>
    </row>
  </sheetData>
  <mergeCells count="79">
    <mergeCell ref="AY59:BJ59"/>
    <mergeCell ref="D5:F5"/>
    <mergeCell ref="AH5:AJ5"/>
    <mergeCell ref="D7:F7"/>
    <mergeCell ref="AH7:AJ7"/>
    <mergeCell ref="T59:AC59"/>
    <mergeCell ref="D2:E2"/>
    <mergeCell ref="AH2:AI2"/>
    <mergeCell ref="AH3:AJ3"/>
    <mergeCell ref="D4:F4"/>
    <mergeCell ref="AH4:AJ4"/>
    <mergeCell ref="E12:P12"/>
    <mergeCell ref="T12:AE12"/>
    <mergeCell ref="AI12:AT12"/>
    <mergeCell ref="AX12:BK12"/>
    <mergeCell ref="E13:P13"/>
    <mergeCell ref="T13:AE13"/>
    <mergeCell ref="AI13:AT13"/>
    <mergeCell ref="AX13:BJ13"/>
    <mergeCell ref="A14:B15"/>
    <mergeCell ref="C14:D15"/>
    <mergeCell ref="E14:G14"/>
    <mergeCell ref="H14:J14"/>
    <mergeCell ref="K14:M14"/>
    <mergeCell ref="AV25:AV32"/>
    <mergeCell ref="R26:R32"/>
    <mergeCell ref="AG26:AG32"/>
    <mergeCell ref="F32:G32"/>
    <mergeCell ref="BA14:BC14"/>
    <mergeCell ref="AI14:AK14"/>
    <mergeCell ref="AL14:AN14"/>
    <mergeCell ref="AO14:AQ14"/>
    <mergeCell ref="AR14:AT14"/>
    <mergeCell ref="AV14:AW15"/>
    <mergeCell ref="AX14:AZ14"/>
    <mergeCell ref="R14:S15"/>
    <mergeCell ref="T14:V14"/>
    <mergeCell ref="W14:Y14"/>
    <mergeCell ref="Z14:AB14"/>
    <mergeCell ref="AC14:AE14"/>
    <mergeCell ref="CO14:CO15"/>
    <mergeCell ref="C16:C24"/>
    <mergeCell ref="R16:R24"/>
    <mergeCell ref="AG16:AG24"/>
    <mergeCell ref="AV18:AV24"/>
    <mergeCell ref="BD14:BF14"/>
    <mergeCell ref="BG14:BI14"/>
    <mergeCell ref="BJ14:BL14"/>
    <mergeCell ref="CM14:CM15"/>
    <mergeCell ref="CN14:CN15"/>
    <mergeCell ref="AG14:AH15"/>
    <mergeCell ref="N14:P14"/>
    <mergeCell ref="L32:M32"/>
    <mergeCell ref="U32:V32"/>
    <mergeCell ref="AJ32:AK32"/>
    <mergeCell ref="AM32:AN32"/>
    <mergeCell ref="C33:C40"/>
    <mergeCell ref="AG33:AG40"/>
    <mergeCell ref="C25:C32"/>
    <mergeCell ref="AV33:AV40"/>
    <mergeCell ref="R34:R40"/>
    <mergeCell ref="F40:G40"/>
    <mergeCell ref="U40:V40"/>
    <mergeCell ref="AJ40:AK40"/>
    <mergeCell ref="AM40:AN40"/>
    <mergeCell ref="C41:C48"/>
    <mergeCell ref="AG41:AG48"/>
    <mergeCell ref="AV41:AV48"/>
    <mergeCell ref="R42:R48"/>
    <mergeCell ref="F48:G48"/>
    <mergeCell ref="L48:M48"/>
    <mergeCell ref="U48:V48"/>
    <mergeCell ref="AJ48:AK48"/>
    <mergeCell ref="AM48:AN48"/>
    <mergeCell ref="C49:C56"/>
    <mergeCell ref="AG49:AG56"/>
    <mergeCell ref="AV49:AV56"/>
    <mergeCell ref="R50:R56"/>
    <mergeCell ref="AJ59:AT59"/>
  </mergeCells>
  <conditionalFormatting sqref="BO16:CO16 BO18:BT56 BV18:CO56">
    <cfRule type="cellIs" dxfId="3" priority="3" operator="equal">
      <formula>2</formula>
    </cfRule>
    <cfRule type="cellIs" dxfId="2" priority="4" operator="equal">
      <formula>1</formula>
    </cfRule>
  </conditionalFormatting>
  <conditionalFormatting sqref="BO17:CO17 BU18:BU56">
    <cfRule type="cellIs" dxfId="1" priority="1" operator="equal">
      <formula>2</formula>
    </cfRule>
    <cfRule type="cellIs" dxfId="0" priority="2" operator="equal">
      <formula>1</formula>
    </cfRule>
  </conditionalFormatting>
  <pageMargins left="0.19685039370078741" right="0.19685039370078741" top="0.59055118110236227" bottom="0.55118110236220474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СМЕНА</vt:lpstr>
      <vt:lpstr>2 СМЕНА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ШГЖ</cp:lastModifiedBy>
  <cp:lastPrinted>2023-09-12T11:01:08Z</cp:lastPrinted>
  <dcterms:created xsi:type="dcterms:W3CDTF">2021-08-22T08:24:42Z</dcterms:created>
  <dcterms:modified xsi:type="dcterms:W3CDTF">2023-09-12T13:29:51Z</dcterms:modified>
</cp:coreProperties>
</file>